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13_ncr:1_{8003247A-BD88-46F7-9148-9269F4B23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ستان" sheetId="2" r:id="rId1"/>
    <sheet name="آبله" sheetId="3" r:id="rId2"/>
    <sheet name="بروسلوز دام سبک" sheetId="14" r:id="rId3"/>
    <sheet name="بروسلوز دام سنگین" sheetId="13" r:id="rId4"/>
    <sheet name="شاربن" sheetId="15" r:id="rId5"/>
    <sheet name="PPR" sheetId="16" r:id="rId6"/>
    <sheet name="هاری" sheetId="17" r:id="rId7"/>
    <sheet name="لمپی اسکین" sheetId="18" r:id="rId8"/>
    <sheet name="تب برفکی" sheetId="20" r:id="rId9"/>
    <sheet name="تب برفکی فاز دوم" sheetId="23" r:id="rId10"/>
    <sheet name="تست سل، بروسلوز و مشمشه" sheetId="21" r:id="rId11"/>
  </sheets>
  <externalReferences>
    <externalReference r:id="rId12"/>
  </externalReferences>
  <definedNames>
    <definedName name="_xlnm.Print_Area" localSheetId="0">استان!$A$1:$H$28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3" l="1"/>
  <c r="N10" i="23"/>
  <c r="F10" i="23"/>
  <c r="E10" i="23"/>
  <c r="O9" i="23"/>
  <c r="N9" i="23"/>
  <c r="F9" i="23"/>
  <c r="E9" i="23"/>
  <c r="O8" i="23"/>
  <c r="N8" i="23"/>
  <c r="F8" i="23"/>
  <c r="E8" i="23"/>
  <c r="O7" i="23"/>
  <c r="N7" i="23"/>
  <c r="F7" i="23"/>
  <c r="E7" i="23"/>
  <c r="O6" i="23"/>
  <c r="N6" i="23"/>
  <c r="F6" i="23"/>
  <c r="E6" i="23"/>
  <c r="O5" i="23"/>
  <c r="N5" i="23"/>
  <c r="F5" i="23"/>
  <c r="E5" i="23"/>
  <c r="O4" i="23"/>
  <c r="N4" i="23"/>
  <c r="F4" i="23"/>
  <c r="E4" i="23"/>
  <c r="O3" i="23"/>
  <c r="N3" i="23"/>
  <c r="F3" i="23"/>
  <c r="E3" i="23"/>
  <c r="B10" i="14"/>
  <c r="W5" i="3"/>
  <c r="O5" i="3" l="1"/>
  <c r="X5" i="3"/>
  <c r="X10" i="3" l="1"/>
  <c r="W10" i="3"/>
  <c r="X9" i="3"/>
  <c r="W9" i="3"/>
  <c r="X8" i="3"/>
  <c r="W8" i="3"/>
  <c r="X7" i="3"/>
  <c r="W7" i="3"/>
  <c r="X6" i="3"/>
  <c r="W6" i="3"/>
  <c r="X4" i="3"/>
  <c r="W4" i="3"/>
  <c r="X3" i="3"/>
  <c r="W3" i="3"/>
  <c r="H10" i="2"/>
  <c r="H9" i="2"/>
  <c r="G10" i="2"/>
  <c r="G9" i="2"/>
  <c r="F10" i="2"/>
  <c r="X4" i="21" l="1"/>
  <c r="X5" i="21"/>
  <c r="X6" i="21"/>
  <c r="X7" i="21"/>
  <c r="X8" i="21"/>
  <c r="X9" i="21"/>
  <c r="X10" i="21"/>
  <c r="X3" i="21"/>
  <c r="O4" i="21"/>
  <c r="O5" i="21"/>
  <c r="O6" i="21"/>
  <c r="O7" i="21"/>
  <c r="O8" i="21"/>
  <c r="O9" i="21"/>
  <c r="O10" i="21"/>
  <c r="O3" i="21"/>
  <c r="F9" i="21"/>
  <c r="F4" i="21"/>
  <c r="F5" i="21"/>
  <c r="F6" i="21"/>
  <c r="F7" i="21"/>
  <c r="F8" i="21"/>
  <c r="F10" i="21"/>
  <c r="F3" i="21"/>
  <c r="P4" i="20"/>
  <c r="P5" i="20"/>
  <c r="P6" i="20"/>
  <c r="P7" i="20"/>
  <c r="P8" i="20"/>
  <c r="P9" i="20"/>
  <c r="P10" i="20"/>
  <c r="P3" i="20"/>
  <c r="F4" i="20"/>
  <c r="F5" i="20"/>
  <c r="F6" i="20"/>
  <c r="F7" i="20"/>
  <c r="F8" i="20"/>
  <c r="F9" i="20"/>
  <c r="F10" i="20"/>
  <c r="F3" i="20"/>
  <c r="F4" i="18"/>
  <c r="F5" i="18"/>
  <c r="F6" i="18"/>
  <c r="F7" i="18"/>
  <c r="F8" i="18"/>
  <c r="F9" i="18"/>
  <c r="F10" i="18"/>
  <c r="F3" i="18"/>
  <c r="F8" i="17"/>
  <c r="F6" i="17"/>
  <c r="F4" i="17"/>
  <c r="F5" i="17"/>
  <c r="F7" i="17"/>
  <c r="F9" i="17"/>
  <c r="F10" i="17"/>
  <c r="F3" i="17"/>
  <c r="F4" i="16"/>
  <c r="F5" i="16"/>
  <c r="F6" i="16"/>
  <c r="F7" i="16"/>
  <c r="F8" i="16"/>
  <c r="F9" i="16"/>
  <c r="F10" i="16"/>
  <c r="F3" i="16"/>
  <c r="X4" i="15"/>
  <c r="X5" i="15"/>
  <c r="X6" i="15"/>
  <c r="X7" i="15"/>
  <c r="X8" i="15"/>
  <c r="X9" i="15"/>
  <c r="X10" i="15"/>
  <c r="X3" i="15"/>
  <c r="O4" i="15"/>
  <c r="O5" i="15"/>
  <c r="O6" i="15"/>
  <c r="O7" i="15"/>
  <c r="O8" i="15"/>
  <c r="O9" i="15"/>
  <c r="O10" i="15"/>
  <c r="O3" i="15"/>
  <c r="F4" i="15"/>
  <c r="F5" i="15"/>
  <c r="F6" i="15"/>
  <c r="F7" i="15"/>
  <c r="F8" i="15"/>
  <c r="F9" i="15"/>
  <c r="F10" i="15"/>
  <c r="F3" i="15"/>
  <c r="E3" i="15"/>
  <c r="O4" i="13"/>
  <c r="O5" i="13"/>
  <c r="O6" i="13"/>
  <c r="O7" i="13"/>
  <c r="O8" i="13"/>
  <c r="O9" i="13"/>
  <c r="O10" i="13"/>
  <c r="O3" i="13"/>
  <c r="F4" i="13"/>
  <c r="F5" i="13"/>
  <c r="F6" i="13"/>
  <c r="F7" i="13"/>
  <c r="F8" i="13"/>
  <c r="F9" i="13"/>
  <c r="F10" i="13"/>
  <c r="F3" i="13"/>
  <c r="F4" i="14"/>
  <c r="F5" i="14"/>
  <c r="F6" i="14"/>
  <c r="F7" i="14"/>
  <c r="F8" i="14"/>
  <c r="F9" i="14"/>
  <c r="F10" i="14"/>
  <c r="F3" i="14"/>
  <c r="O7" i="3"/>
  <c r="O9" i="3"/>
  <c r="O4" i="3"/>
  <c r="O6" i="3"/>
  <c r="O8" i="3"/>
  <c r="O10" i="3"/>
  <c r="O3" i="3"/>
  <c r="E3" i="3"/>
  <c r="F5" i="3"/>
  <c r="F6" i="3"/>
  <c r="F7" i="3"/>
  <c r="F8" i="3"/>
  <c r="F9" i="3"/>
  <c r="F10" i="3"/>
  <c r="F4" i="3"/>
  <c r="F3" i="3"/>
  <c r="F4" i="2"/>
  <c r="W10" i="21"/>
  <c r="W9" i="21"/>
  <c r="W8" i="21"/>
  <c r="W7" i="21"/>
  <c r="W6" i="21"/>
  <c r="W5" i="21"/>
  <c r="W4" i="21"/>
  <c r="W3" i="21"/>
  <c r="N10" i="21"/>
  <c r="N9" i="21"/>
  <c r="N8" i="21"/>
  <c r="N7" i="21"/>
  <c r="N6" i="21"/>
  <c r="N5" i="21"/>
  <c r="N4" i="21"/>
  <c r="N3" i="21"/>
  <c r="E10" i="21"/>
  <c r="E9" i="21"/>
  <c r="E8" i="21"/>
  <c r="E7" i="21"/>
  <c r="E6" i="21"/>
  <c r="E5" i="21"/>
  <c r="E4" i="21"/>
  <c r="E3" i="21"/>
  <c r="O10" i="20"/>
  <c r="O9" i="20"/>
  <c r="O8" i="20"/>
  <c r="O7" i="20"/>
  <c r="O6" i="20"/>
  <c r="O5" i="20"/>
  <c r="O4" i="20"/>
  <c r="O3" i="20"/>
  <c r="E10" i="20"/>
  <c r="E9" i="20"/>
  <c r="E8" i="20"/>
  <c r="E7" i="20"/>
  <c r="E6" i="20"/>
  <c r="E5" i="20"/>
  <c r="E4" i="20"/>
  <c r="E3" i="20"/>
  <c r="E10" i="18"/>
  <c r="E9" i="18"/>
  <c r="E8" i="18"/>
  <c r="E7" i="18"/>
  <c r="E6" i="18"/>
  <c r="E5" i="18"/>
  <c r="E4" i="18"/>
  <c r="E3" i="18"/>
  <c r="E10" i="17"/>
  <c r="E9" i="17"/>
  <c r="E8" i="17"/>
  <c r="E7" i="17"/>
  <c r="E6" i="17"/>
  <c r="E5" i="17"/>
  <c r="E4" i="17"/>
  <c r="E3" i="17"/>
  <c r="E10" i="16"/>
  <c r="E9" i="16"/>
  <c r="E8" i="16"/>
  <c r="E7" i="16"/>
  <c r="E6" i="16"/>
  <c r="E5" i="16"/>
  <c r="E4" i="16"/>
  <c r="E3" i="16"/>
  <c r="W10" i="15"/>
  <c r="W9" i="15"/>
  <c r="W8" i="15"/>
  <c r="W7" i="15"/>
  <c r="W6" i="15"/>
  <c r="W5" i="15"/>
  <c r="W4" i="15"/>
  <c r="W3" i="15"/>
  <c r="N10" i="15"/>
  <c r="N9" i="15"/>
  <c r="N8" i="15"/>
  <c r="N7" i="15"/>
  <c r="N6" i="15"/>
  <c r="N5" i="15"/>
  <c r="N4" i="15"/>
  <c r="N3" i="15"/>
  <c r="E4" i="15"/>
  <c r="E5" i="15"/>
  <c r="E6" i="15"/>
  <c r="E7" i="15"/>
  <c r="E8" i="15"/>
  <c r="E9" i="15"/>
  <c r="E10" i="15"/>
  <c r="N4" i="13"/>
  <c r="N5" i="13"/>
  <c r="N6" i="13"/>
  <c r="N7" i="13"/>
  <c r="N8" i="13"/>
  <c r="N9" i="13"/>
  <c r="N10" i="13"/>
  <c r="N3" i="13"/>
  <c r="E4" i="13"/>
  <c r="E5" i="13"/>
  <c r="E6" i="13"/>
  <c r="E7" i="13"/>
  <c r="E8" i="13"/>
  <c r="E9" i="13"/>
  <c r="E10" i="13"/>
  <c r="E3" i="13"/>
  <c r="E4" i="14"/>
  <c r="E5" i="14"/>
  <c r="E6" i="14"/>
  <c r="E7" i="14"/>
  <c r="E8" i="14"/>
  <c r="E9" i="14"/>
  <c r="E10" i="14"/>
  <c r="E3" i="14"/>
  <c r="N4" i="3"/>
  <c r="N5" i="3"/>
  <c r="N6" i="3"/>
  <c r="N7" i="3"/>
  <c r="N8" i="3"/>
  <c r="N9" i="3"/>
  <c r="N10" i="3"/>
  <c r="N3" i="3"/>
  <c r="E4" i="3"/>
  <c r="E5" i="3"/>
  <c r="E6" i="3"/>
  <c r="E7" i="3"/>
  <c r="E8" i="3"/>
  <c r="E9" i="3"/>
  <c r="E10" i="3"/>
  <c r="E28" i="2" l="1"/>
  <c r="D28" i="2"/>
  <c r="C28" i="2"/>
  <c r="H27" i="2"/>
  <c r="G27" i="2"/>
  <c r="F27" i="2"/>
  <c r="H26" i="2"/>
  <c r="G26" i="2"/>
  <c r="F26" i="2"/>
  <c r="H25" i="2"/>
  <c r="G25" i="2"/>
  <c r="F25" i="2"/>
  <c r="H24" i="2"/>
  <c r="G24" i="2"/>
  <c r="F24" i="2"/>
  <c r="E21" i="2"/>
  <c r="D21" i="2"/>
  <c r="C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E14" i="2"/>
  <c r="D14" i="2"/>
  <c r="C14" i="2"/>
  <c r="H13" i="2"/>
  <c r="G13" i="2"/>
  <c r="F13" i="2"/>
  <c r="H12" i="2"/>
  <c r="G12" i="2"/>
  <c r="F12" i="2"/>
  <c r="H11" i="2"/>
  <c r="G11" i="2"/>
  <c r="F11" i="2"/>
  <c r="F9" i="2"/>
  <c r="H8" i="2"/>
  <c r="G8" i="2"/>
  <c r="F8" i="2"/>
  <c r="H7" i="2"/>
  <c r="G7" i="2"/>
  <c r="F7" i="2"/>
  <c r="H6" i="2"/>
  <c r="G6" i="2"/>
  <c r="F6" i="2"/>
  <c r="H5" i="2"/>
  <c r="G5" i="2"/>
  <c r="F5" i="2"/>
  <c r="H4" i="2"/>
  <c r="G4" i="2"/>
  <c r="G14" i="2" l="1"/>
  <c r="F14" i="2"/>
  <c r="F28" i="2"/>
  <c r="H28" i="2"/>
  <c r="F21" i="2"/>
  <c r="H21" i="2"/>
  <c r="H14" i="2"/>
  <c r="G21" i="2"/>
  <c r="G28" i="2"/>
</calcChain>
</file>

<file path=xl/sharedStrings.xml><?xml version="1.0" encoding="utf-8"?>
<sst xmlns="http://schemas.openxmlformats.org/spreadsheetml/2006/main" count="350" uniqueCount="77">
  <si>
    <t>نام شهرستان</t>
  </si>
  <si>
    <t>درصد تحقق پیش بینی کل شهرستان</t>
  </si>
  <si>
    <t>عملکرد واکسیناسیون آبله گوسفندی شهرستان</t>
  </si>
  <si>
    <t xml:space="preserve">ابهر </t>
  </si>
  <si>
    <t>ایجرود</t>
  </si>
  <si>
    <t>خدابنده</t>
  </si>
  <si>
    <t xml:space="preserve">خرمدره </t>
  </si>
  <si>
    <t>زنجان</t>
  </si>
  <si>
    <t>سلطانیه</t>
  </si>
  <si>
    <t>طارم</t>
  </si>
  <si>
    <t>ماهنشان</t>
  </si>
  <si>
    <t>عملکرد واکسیناسیون آبله بزی شهرستان</t>
  </si>
  <si>
    <t>عملکرد واکسیناسیون RD IRIBA شهرستان</t>
  </si>
  <si>
    <t>عملکرد واکسیناسیون REV1 شهرستان</t>
  </si>
  <si>
    <t>عملکرد واکسیناسیون شاربن دام سبک شهرستان</t>
  </si>
  <si>
    <t>عملکرد واکسیناسیون شاربن گاو و گوساله شهرستان</t>
  </si>
  <si>
    <t>عملکرد واکسیناسیون تک سمی شهرستان</t>
  </si>
  <si>
    <t>عملکرد واکسیناسیون PPR شهرستان</t>
  </si>
  <si>
    <t>عملکرد واکسیناسیون هاری شهرستان</t>
  </si>
  <si>
    <t>عملکرد تست سل شهرستان</t>
  </si>
  <si>
    <t>عملکرد تست مشمشه شهرستان</t>
  </si>
  <si>
    <t>عملکرد  تست بروسلوز شهرستان</t>
  </si>
  <si>
    <t>عملکرد واکسیناسیون لمپی اسکین شهرستان (واکسن رایگان دولتی)</t>
  </si>
  <si>
    <t>عملکرد واکسیناسیون تب برفکی دام سبک شهرستان (واکسن رایگان دولتی)</t>
  </si>
  <si>
    <t>عملکرد واکسیناسیون تب برفکی دام سنگین شهرستان (واکسن رایگان دولتی)</t>
  </si>
  <si>
    <t>الف-عملكردمبارزه بابيماريهاي واگير</t>
  </si>
  <si>
    <t>نوع مايه كوبي</t>
  </si>
  <si>
    <t>نوع دام</t>
  </si>
  <si>
    <t>پيش بيني سالانه</t>
  </si>
  <si>
    <t>عملكرد</t>
  </si>
  <si>
    <t xml:space="preserve">درصدپيشرفت سالانه </t>
  </si>
  <si>
    <t xml:space="preserve">عملکرد بالاتر یا کمتر از پیش بینی </t>
  </si>
  <si>
    <t xml:space="preserve">شاربن </t>
  </si>
  <si>
    <t>گاووگوساله</t>
  </si>
  <si>
    <t>گوسفندوبز</t>
  </si>
  <si>
    <t>تك سمي</t>
  </si>
  <si>
    <t>تب برفكي</t>
  </si>
  <si>
    <t>آبله</t>
  </si>
  <si>
    <t>گوسفند</t>
  </si>
  <si>
    <t>بز</t>
  </si>
  <si>
    <t>لمپی اسکین</t>
  </si>
  <si>
    <t>P.P.R</t>
  </si>
  <si>
    <t>جمع واگیر</t>
  </si>
  <si>
    <t>ب-عملكردمبارزه بابيماريهاي مشترك</t>
  </si>
  <si>
    <t xml:space="preserve">   Fd      REV1</t>
  </si>
  <si>
    <t>RD IRIBA</t>
  </si>
  <si>
    <t>FD IRIBA</t>
  </si>
  <si>
    <t>گوساله</t>
  </si>
  <si>
    <t>هاري</t>
  </si>
  <si>
    <t>سگ</t>
  </si>
  <si>
    <t>سایر</t>
  </si>
  <si>
    <t>جمع مشترک</t>
  </si>
  <si>
    <t>ب-عملكرد پایش و مراقبت بیماری های مشترک</t>
  </si>
  <si>
    <t>خـونگيري</t>
  </si>
  <si>
    <t>گاو</t>
  </si>
  <si>
    <t>تست سل</t>
  </si>
  <si>
    <t>تست مشمشه
( سرمی و مالئیناسیون)</t>
  </si>
  <si>
    <t>عملیات پایش ومراقبت فعال سرمی</t>
  </si>
  <si>
    <t>عملکرد واکسیناسیون FD IRIBA شهرستان</t>
  </si>
  <si>
    <t>بزی (وارداتی)</t>
  </si>
  <si>
    <t>عملکرد واکسیناسیون آبله بزی(وارداتی) شهرستان</t>
  </si>
  <si>
    <t>پیش بینی 1404</t>
  </si>
  <si>
    <t xml:space="preserve">عملكرد از ابتدای سال تا مورخ  1404/12/29  مبارزه بابيماريهاي دامي استان  </t>
  </si>
  <si>
    <t xml:space="preserve">پيش بيني12 ماهه </t>
  </si>
  <si>
    <t xml:space="preserve">درصدپيشرفت12 ماهه  </t>
  </si>
  <si>
    <t>پیش بینی 12 ماهه 1404</t>
  </si>
  <si>
    <t>عملکرد تا تاریخ 29 اسفند 1404</t>
  </si>
  <si>
    <t>درصد تحقق پیش بینی12 ماهه شهرستان</t>
  </si>
  <si>
    <t>وضعیت12 ماهه شهرستان</t>
  </si>
  <si>
    <t>عملکرد واکسیناسیون تب برفکی دام سبک شهرستان فاز دوم (واکسن رایگان دولتی)</t>
  </si>
  <si>
    <t>عملکرد واکسیناسیون تب برفکی دام سنگین شهرستان فاز دوم (واکسن رایگان دولتی)</t>
  </si>
  <si>
    <t>پیش بینی فاز دوم  1404</t>
  </si>
  <si>
    <t>پیش بینی از مورخ 1404/11/01</t>
  </si>
  <si>
    <t xml:space="preserve">عملکرد فاز دوم </t>
  </si>
  <si>
    <t>درصد تحقق پیش بینیاز مورخ 1404/11/01 ماهه شهرستان</t>
  </si>
  <si>
    <t>درصد تحقق پیش بینی فاز دوم 1404</t>
  </si>
  <si>
    <t>وضعیت فاز دوم  شهرستان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</si>
</sst>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7" x14ac:knownFonts="1">
    <font>
      <sz val="11"/>
      <color theme="1"/>
      <name val="Calibri"/>
      <family val="2"/>
      <charset val="178"/>
      <scheme val="minor"/>
    </font>
    <font>
      <b/>
      <sz val="12"/>
      <color theme="1"/>
      <name val="B Mitra"/>
      <charset val="178"/>
    </font>
    <font>
      <b/>
      <sz val="22"/>
      <color indexed="12"/>
      <name val="B Mitra"/>
      <charset val="178"/>
    </font>
    <font>
      <sz val="10"/>
      <name val="B Mitra"/>
      <charset val="178"/>
    </font>
    <font>
      <sz val="20"/>
      <name val="B Mitra"/>
      <charset val="178"/>
    </font>
    <font>
      <b/>
      <sz val="20"/>
      <name val="B Mitra"/>
      <charset val="178"/>
    </font>
    <font>
      <b/>
      <sz val="16"/>
      <color indexed="12"/>
      <name val="B Mitra"/>
      <charset val="178"/>
    </font>
    <font>
      <b/>
      <sz val="16"/>
      <name val="B Mitra"/>
      <charset val="178"/>
    </font>
    <font>
      <b/>
      <sz val="18"/>
      <name val="B Mitra"/>
      <charset val="178"/>
    </font>
    <font>
      <b/>
      <i/>
      <sz val="16"/>
      <color indexed="12"/>
      <name val="B Mitra"/>
      <charset val="178"/>
    </font>
    <font>
      <b/>
      <sz val="18"/>
      <color rgb="FFFF0000"/>
      <name val="B Mitra"/>
      <charset val="178"/>
    </font>
    <font>
      <sz val="22"/>
      <color rgb="FFFF0000"/>
      <name val="B Mitra"/>
      <charset val="178"/>
    </font>
    <font>
      <b/>
      <sz val="11"/>
      <color indexed="12"/>
      <name val="B Mitra"/>
      <charset val="178"/>
    </font>
    <font>
      <b/>
      <sz val="14"/>
      <color indexed="12"/>
      <name val="B Mitra"/>
      <charset val="178"/>
    </font>
    <font>
      <b/>
      <sz val="26"/>
      <color indexed="12"/>
      <name val="B Mitra"/>
      <charset val="178"/>
    </font>
    <font>
      <b/>
      <i/>
      <sz val="26"/>
      <color indexed="12"/>
      <name val="B Mitra"/>
      <charset val="178"/>
    </font>
    <font>
      <sz val="16"/>
      <color theme="1"/>
      <name val="B Mitra"/>
      <charset val="178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rgb="FFC5E0B3"/>
      </left>
      <right style="medium">
        <color rgb="FFC5E0B3"/>
      </right>
      <top style="medium">
        <color rgb="FFC5E0B3"/>
      </top>
      <bottom style="thick">
        <color rgb="FFA8D08D"/>
      </bottom>
      <diagonal/>
    </border>
    <border>
      <left/>
      <right style="medium">
        <color rgb="FFC5E0B3"/>
      </right>
      <top style="medium">
        <color rgb="FFC5E0B3"/>
      </top>
      <bottom style="thick">
        <color rgb="FFA8D08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8" fillId="6" borderId="8" xfId="0" applyNumberFormat="1" applyFont="1" applyFill="1" applyBorder="1" applyAlignment="1">
      <alignment horizontal="center" vertical="center" readingOrder="2"/>
    </xf>
    <xf numFmtId="3" fontId="3" fillId="0" borderId="0" xfId="0" applyNumberFormat="1" applyFont="1" applyProtection="1"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Protection="1"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3" fontId="10" fillId="7" borderId="3" xfId="0" applyNumberFormat="1" applyFont="1" applyFill="1" applyBorder="1" applyAlignment="1">
      <alignment horizontal="center" vertical="center" readingOrder="2"/>
    </xf>
    <xf numFmtId="0" fontId="11" fillId="8" borderId="4" xfId="0" applyFont="1" applyFill="1" applyBorder="1" applyAlignment="1" applyProtection="1">
      <alignment horizontal="center"/>
      <protection locked="0"/>
    </xf>
    <xf numFmtId="3" fontId="10" fillId="8" borderId="4" xfId="0" applyNumberFormat="1" applyFont="1" applyFill="1" applyBorder="1" applyAlignment="1" applyProtection="1">
      <alignment horizontal="center" vertical="center" readingOrder="2"/>
      <protection locked="0"/>
    </xf>
    <xf numFmtId="3" fontId="10" fillId="8" borderId="13" xfId="0" applyNumberFormat="1" applyFont="1" applyFill="1" applyBorder="1" applyAlignment="1" applyProtection="1">
      <alignment horizontal="center" vertical="center" readingOrder="2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" fontId="8" fillId="8" borderId="5" xfId="0" applyNumberFormat="1" applyFont="1" applyFill="1" applyBorder="1" applyAlignment="1" applyProtection="1">
      <alignment horizontal="center" vertical="center" readingOrder="2"/>
      <protection locked="0"/>
    </xf>
    <xf numFmtId="3" fontId="10" fillId="7" borderId="8" xfId="0" applyNumberFormat="1" applyFont="1" applyFill="1" applyBorder="1" applyAlignment="1">
      <alignment horizontal="center" vertical="center" readingOrder="2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0" fontId="0" fillId="14" borderId="0" xfId="0" applyFill="1"/>
    <xf numFmtId="0" fontId="0" fillId="2" borderId="0" xfId="0" applyFill="1"/>
    <xf numFmtId="0" fontId="0" fillId="15" borderId="0" xfId="0" applyFill="1"/>
    <xf numFmtId="0" fontId="16" fillId="16" borderId="0" xfId="0" applyFont="1" applyFill="1" applyAlignment="1">
      <alignment horizontal="center" vertical="center"/>
    </xf>
    <xf numFmtId="0" fontId="0" fillId="17" borderId="0" xfId="0" applyFill="1"/>
    <xf numFmtId="0" fontId="0" fillId="14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15" borderId="0" xfId="0" applyFill="1" applyProtection="1">
      <protection locked="0"/>
    </xf>
    <xf numFmtId="0" fontId="16" fillId="16" borderId="0" xfId="0" applyFont="1" applyFill="1" applyAlignment="1" applyProtection="1">
      <alignment horizontal="center" vertical="center"/>
      <protection locked="0"/>
    </xf>
    <xf numFmtId="0" fontId="0" fillId="17" borderId="0" xfId="0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10" borderId="2" xfId="0" applyNumberFormat="1" applyFont="1" applyFill="1" applyBorder="1" applyAlignment="1">
      <alignment horizontal="center" vertical="center" wrapText="1"/>
    </xf>
    <xf numFmtId="3" fontId="1" fillId="12" borderId="2" xfId="0" applyNumberFormat="1" applyFont="1" applyFill="1" applyBorder="1" applyAlignment="1">
      <alignment horizontal="center" vertical="center" wrapText="1"/>
    </xf>
    <xf numFmtId="3" fontId="1" fillId="13" borderId="2" xfId="0" applyNumberFormat="1" applyFont="1" applyFill="1" applyBorder="1" applyAlignment="1">
      <alignment horizontal="center" vertical="center" wrapText="1"/>
    </xf>
    <xf numFmtId="3" fontId="1" fillId="9" borderId="2" xfId="0" applyNumberFormat="1" applyFont="1" applyFill="1" applyBorder="1" applyAlignment="1">
      <alignment horizontal="center" vertical="center" wrapText="1"/>
    </xf>
    <xf numFmtId="3" fontId="1" fillId="11" borderId="2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epartment%20of%20Health%20and%20Management%20of%20Livestock%20Diseases\&#1662;&#1740;&#1588;%20&#1576;&#1740;&#1606;&#1740;\1404\&#1575;&#1589;&#1604;&#1740;\&#1662;&#1740;&#1588;%20&#1576;&#1740;&#1606;&#1740;%201404.xlsx" TargetMode="External"/><Relationship Id="rId1" Type="http://schemas.openxmlformats.org/officeDocument/2006/relationships/externalLinkPath" Target="file:///E:\Department%20of%20Health%20and%20Management%20of%20Livestock%20Diseases\&#1662;&#1740;&#1588;%20&#1576;&#1740;&#1606;&#1740;\1404\&#1575;&#1589;&#1604;&#1740;\&#1662;&#1740;&#1588;%20&#1576;&#1740;&#1606;&#1740;%2014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کل"/>
      <sheetName val=" زنجان "/>
      <sheetName val="ایجرود"/>
      <sheetName val="سلطانیه"/>
      <sheetName val="ابهر"/>
      <sheetName val="خدابنده"/>
      <sheetName val="خرمدره "/>
      <sheetName val="ماهنشان"/>
      <sheetName val="طار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AU17">
            <v>35270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rightToLeft="1" tabSelected="1" view="pageBreakPreview" zoomScale="55" zoomScaleNormal="70" zoomScaleSheetLayoutView="55" workbookViewId="0">
      <selection activeCell="E27" sqref="E27"/>
    </sheetView>
  </sheetViews>
  <sheetFormatPr defaultRowHeight="15" x14ac:dyDescent="0.35"/>
  <cols>
    <col min="1" max="4" width="26.5703125" style="1" customWidth="1"/>
    <col min="5" max="5" width="26.5703125" style="17" customWidth="1"/>
    <col min="6" max="8" width="26.5703125" style="1" customWidth="1"/>
    <col min="9" max="9" width="18.5703125" style="1" customWidth="1"/>
    <col min="10" max="16384" width="9.140625" style="1"/>
  </cols>
  <sheetData>
    <row r="1" spans="1:11" ht="40.5" x14ac:dyDescent="0.35">
      <c r="A1" s="47" t="s">
        <v>62</v>
      </c>
      <c r="B1" s="48"/>
      <c r="C1" s="48"/>
      <c r="D1" s="48"/>
      <c r="E1" s="48"/>
      <c r="F1" s="48"/>
      <c r="G1" s="48"/>
      <c r="H1" s="49"/>
    </row>
    <row r="2" spans="1:11" s="2" customFormat="1" ht="40.5" x14ac:dyDescent="0.7">
      <c r="A2" s="50" t="s">
        <v>25</v>
      </c>
      <c r="B2" s="51"/>
      <c r="C2" s="51"/>
      <c r="D2" s="51"/>
      <c r="E2" s="51"/>
      <c r="F2" s="51"/>
      <c r="G2" s="51"/>
      <c r="H2" s="52"/>
    </row>
    <row r="3" spans="1:11" s="3" customFormat="1" ht="75.75" customHeight="1" x14ac:dyDescent="0.7">
      <c r="A3" s="20" t="s">
        <v>26</v>
      </c>
      <c r="B3" s="21" t="s">
        <v>27</v>
      </c>
      <c r="C3" s="21" t="s">
        <v>28</v>
      </c>
      <c r="D3" s="21" t="s">
        <v>63</v>
      </c>
      <c r="E3" s="21" t="s">
        <v>29</v>
      </c>
      <c r="F3" s="21" t="s">
        <v>30</v>
      </c>
      <c r="G3" s="21" t="s">
        <v>64</v>
      </c>
      <c r="H3" s="21" t="s">
        <v>31</v>
      </c>
    </row>
    <row r="4" spans="1:11" ht="27.75" x14ac:dyDescent="0.35">
      <c r="A4" s="53" t="s">
        <v>32</v>
      </c>
      <c r="B4" s="4" t="s">
        <v>33</v>
      </c>
      <c r="C4" s="25">
        <v>37799</v>
      </c>
      <c r="D4" s="25">
        <v>37799</v>
      </c>
      <c r="E4" s="25">
        <v>24613</v>
      </c>
      <c r="F4" s="5">
        <f t="shared" ref="F4:F11" si="0">E4*100/C4</f>
        <v>65.115479245482689</v>
      </c>
      <c r="G4" s="5">
        <f>E4*100/D4</f>
        <v>65.115479245482689</v>
      </c>
      <c r="H4" s="5">
        <f>E4-D4</f>
        <v>-13186</v>
      </c>
    </row>
    <row r="5" spans="1:11" ht="27.75" x14ac:dyDescent="0.35">
      <c r="A5" s="54"/>
      <c r="B5" s="4" t="s">
        <v>34</v>
      </c>
      <c r="C5" s="25">
        <v>440261</v>
      </c>
      <c r="D5" s="25">
        <v>440261</v>
      </c>
      <c r="E5" s="25">
        <v>475245</v>
      </c>
      <c r="F5" s="5">
        <f t="shared" si="0"/>
        <v>107.94619555218382</v>
      </c>
      <c r="G5" s="5">
        <f t="shared" ref="G5:G21" si="1">E5*100/D5</f>
        <v>107.94619555218382</v>
      </c>
      <c r="H5" s="5">
        <f t="shared" ref="H5:H13" si="2">E5-D5</f>
        <v>34984</v>
      </c>
    </row>
    <row r="6" spans="1:11" ht="27.75" x14ac:dyDescent="0.35">
      <c r="A6" s="55"/>
      <c r="B6" s="4" t="s">
        <v>35</v>
      </c>
      <c r="C6" s="25">
        <v>859</v>
      </c>
      <c r="D6" s="25">
        <v>859</v>
      </c>
      <c r="E6" s="25">
        <v>763</v>
      </c>
      <c r="F6" s="5">
        <f t="shared" si="0"/>
        <v>88.824214202561123</v>
      </c>
      <c r="G6" s="5">
        <f t="shared" si="1"/>
        <v>88.824214202561123</v>
      </c>
      <c r="H6" s="5">
        <f t="shared" si="2"/>
        <v>-96</v>
      </c>
    </row>
    <row r="7" spans="1:11" ht="27.75" x14ac:dyDescent="0.35">
      <c r="A7" s="53" t="s">
        <v>36</v>
      </c>
      <c r="B7" s="4" t="s">
        <v>33</v>
      </c>
      <c r="C7" s="25">
        <v>104096</v>
      </c>
      <c r="D7" s="25">
        <v>104096</v>
      </c>
      <c r="E7" s="25">
        <v>97327</v>
      </c>
      <c r="F7" s="5">
        <f>E7*100/C7</f>
        <v>93.497348601291122</v>
      </c>
      <c r="G7" s="5">
        <f t="shared" si="1"/>
        <v>93.497348601291122</v>
      </c>
      <c r="H7" s="5">
        <f t="shared" si="2"/>
        <v>-6769</v>
      </c>
      <c r="J7" s="6"/>
    </row>
    <row r="8" spans="1:11" ht="27.75" x14ac:dyDescent="0.35">
      <c r="A8" s="55"/>
      <c r="B8" s="4" t="s">
        <v>34</v>
      </c>
      <c r="C8" s="25">
        <v>1872927</v>
      </c>
      <c r="D8" s="25">
        <v>1872927</v>
      </c>
      <c r="E8" s="25">
        <v>1570108</v>
      </c>
      <c r="F8" s="5">
        <f>E8*100/C8</f>
        <v>83.831777746810204</v>
      </c>
      <c r="G8" s="5">
        <f t="shared" si="1"/>
        <v>83.831777746810204</v>
      </c>
      <c r="H8" s="5">
        <f t="shared" si="2"/>
        <v>-302819</v>
      </c>
    </row>
    <row r="9" spans="1:11" s="8" customFormat="1" ht="27.75" x14ac:dyDescent="0.35">
      <c r="A9" s="56" t="s">
        <v>37</v>
      </c>
      <c r="B9" s="7" t="s">
        <v>38</v>
      </c>
      <c r="C9" s="25">
        <v>890350</v>
      </c>
      <c r="D9" s="25">
        <v>890350</v>
      </c>
      <c r="E9" s="25">
        <v>926612</v>
      </c>
      <c r="F9" s="5">
        <f t="shared" si="0"/>
        <v>104.07278036727129</v>
      </c>
      <c r="G9" s="5">
        <f>E9*100/D9</f>
        <v>104.07278036727129</v>
      </c>
      <c r="H9" s="5">
        <f>E9-D9</f>
        <v>36262</v>
      </c>
      <c r="I9" s="1"/>
      <c r="J9" s="1"/>
      <c r="K9" s="1"/>
    </row>
    <row r="10" spans="1:11" s="8" customFormat="1" ht="27.75" x14ac:dyDescent="0.35">
      <c r="A10" s="57"/>
      <c r="B10" s="7" t="s">
        <v>59</v>
      </c>
      <c r="C10" s="25">
        <v>219</v>
      </c>
      <c r="D10" s="25">
        <v>219</v>
      </c>
      <c r="E10" s="25">
        <v>214</v>
      </c>
      <c r="F10" s="5">
        <f t="shared" si="0"/>
        <v>97.716894977168948</v>
      </c>
      <c r="G10" s="5">
        <f>E10*100/D10</f>
        <v>97.716894977168948</v>
      </c>
      <c r="H10" s="5">
        <f>E10-D10</f>
        <v>-5</v>
      </c>
      <c r="I10" s="1"/>
      <c r="J10" s="1"/>
      <c r="K10" s="1"/>
    </row>
    <row r="11" spans="1:11" s="8" customFormat="1" ht="27.75" x14ac:dyDescent="0.35">
      <c r="A11" s="58"/>
      <c r="B11" s="7" t="s">
        <v>39</v>
      </c>
      <c r="C11" s="25">
        <v>98645</v>
      </c>
      <c r="D11" s="25">
        <v>98645</v>
      </c>
      <c r="E11" s="25">
        <v>94150</v>
      </c>
      <c r="F11" s="5">
        <f t="shared" si="0"/>
        <v>95.443256120431855</v>
      </c>
      <c r="G11" s="5">
        <f t="shared" si="1"/>
        <v>95.443256120431855</v>
      </c>
      <c r="H11" s="5">
        <f t="shared" si="2"/>
        <v>-4495</v>
      </c>
      <c r="I11" s="1"/>
      <c r="J11" s="1"/>
      <c r="K11" s="1"/>
    </row>
    <row r="12" spans="1:11" ht="27.75" x14ac:dyDescent="0.35">
      <c r="A12" s="9" t="s">
        <v>40</v>
      </c>
      <c r="B12" s="4" t="s">
        <v>33</v>
      </c>
      <c r="C12" s="25">
        <v>52893</v>
      </c>
      <c r="D12" s="25">
        <v>52893</v>
      </c>
      <c r="E12" s="25">
        <v>45080</v>
      </c>
      <c r="F12" s="5">
        <f>E12*100/C12</f>
        <v>85.228669200083189</v>
      </c>
      <c r="G12" s="5">
        <f t="shared" si="1"/>
        <v>85.228669200083189</v>
      </c>
      <c r="H12" s="5">
        <f t="shared" si="2"/>
        <v>-7813</v>
      </c>
    </row>
    <row r="13" spans="1:11" ht="27.75" x14ac:dyDescent="0.35">
      <c r="A13" s="10" t="s">
        <v>41</v>
      </c>
      <c r="B13" s="4" t="s">
        <v>34</v>
      </c>
      <c r="C13" s="25">
        <v>870776</v>
      </c>
      <c r="D13" s="25">
        <v>870776</v>
      </c>
      <c r="E13" s="25">
        <v>915846</v>
      </c>
      <c r="F13" s="5">
        <f t="shared" ref="F13:F21" si="3">E13*100/C13</f>
        <v>105.1758431559896</v>
      </c>
      <c r="G13" s="5">
        <f t="shared" si="1"/>
        <v>105.1758431559896</v>
      </c>
      <c r="H13" s="5">
        <f t="shared" si="2"/>
        <v>45070</v>
      </c>
    </row>
    <row r="14" spans="1:11" ht="27.75" x14ac:dyDescent="0.35">
      <c r="A14" s="59" t="s">
        <v>42</v>
      </c>
      <c r="B14" s="60"/>
      <c r="C14" s="11">
        <f>SUM(C4:C13)</f>
        <v>4368825</v>
      </c>
      <c r="D14" s="11">
        <f t="shared" ref="D14:E14" si="4">SUM(D4:D13)</f>
        <v>4368825</v>
      </c>
      <c r="E14" s="11">
        <f t="shared" si="4"/>
        <v>4149958</v>
      </c>
      <c r="F14" s="11">
        <f>E14*100/C14</f>
        <v>94.990254816798569</v>
      </c>
      <c r="G14" s="11">
        <f t="shared" ref="G14:H14" si="5">AVERAGE(G4:G13)</f>
        <v>92.6852459169274</v>
      </c>
      <c r="H14" s="19">
        <f t="shared" si="5"/>
        <v>-21886.7</v>
      </c>
    </row>
    <row r="15" spans="1:11" ht="33.75" x14ac:dyDescent="0.35">
      <c r="A15" s="61" t="s">
        <v>43</v>
      </c>
      <c r="B15" s="62"/>
      <c r="C15" s="62"/>
      <c r="D15" s="62"/>
      <c r="E15" s="62"/>
      <c r="F15" s="62"/>
      <c r="G15" s="62"/>
      <c r="H15" s="63"/>
    </row>
    <row r="16" spans="1:11" ht="27.75" x14ac:dyDescent="0.35">
      <c r="A16" s="10" t="s">
        <v>44</v>
      </c>
      <c r="B16" s="4" t="s">
        <v>34</v>
      </c>
      <c r="C16" s="25">
        <v>200375</v>
      </c>
      <c r="D16" s="25">
        <v>200375</v>
      </c>
      <c r="E16" s="25">
        <v>214423</v>
      </c>
      <c r="F16" s="5">
        <f t="shared" si="3"/>
        <v>107.01085464753587</v>
      </c>
      <c r="G16" s="5">
        <f t="shared" si="1"/>
        <v>107.01085464753587</v>
      </c>
      <c r="H16" s="5">
        <f t="shared" ref="H16:H20" si="6">E16-D16</f>
        <v>14048</v>
      </c>
    </row>
    <row r="17" spans="1:8" ht="27.75" x14ac:dyDescent="0.35">
      <c r="A17" s="10" t="s">
        <v>45</v>
      </c>
      <c r="B17" s="4" t="s">
        <v>33</v>
      </c>
      <c r="C17" s="25">
        <v>37369</v>
      </c>
      <c r="D17" s="25">
        <v>37369</v>
      </c>
      <c r="E17" s="25">
        <v>29460</v>
      </c>
      <c r="F17" s="5">
        <f t="shared" si="3"/>
        <v>78.83539832481469</v>
      </c>
      <c r="G17" s="5">
        <f t="shared" si="1"/>
        <v>78.83539832481469</v>
      </c>
      <c r="H17" s="5">
        <f t="shared" si="6"/>
        <v>-7909</v>
      </c>
    </row>
    <row r="18" spans="1:8" ht="27.75" x14ac:dyDescent="0.35">
      <c r="A18" s="10" t="s">
        <v>46</v>
      </c>
      <c r="B18" s="4" t="s">
        <v>47</v>
      </c>
      <c r="C18" s="25">
        <v>17296</v>
      </c>
      <c r="D18" s="25">
        <v>17296</v>
      </c>
      <c r="E18" s="25">
        <v>13531</v>
      </c>
      <c r="F18" s="5">
        <f t="shared" si="3"/>
        <v>78.231961147086025</v>
      </c>
      <c r="G18" s="5">
        <f t="shared" si="1"/>
        <v>78.231961147086025</v>
      </c>
      <c r="H18" s="5">
        <f t="shared" si="6"/>
        <v>-3765</v>
      </c>
    </row>
    <row r="19" spans="1:8" ht="27.75" x14ac:dyDescent="0.35">
      <c r="A19" s="53" t="s">
        <v>48</v>
      </c>
      <c r="B19" s="4" t="s">
        <v>49</v>
      </c>
      <c r="C19" s="25">
        <v>10175</v>
      </c>
      <c r="D19" s="25">
        <v>10175</v>
      </c>
      <c r="E19" s="25">
        <v>8356</v>
      </c>
      <c r="F19" s="5">
        <f t="shared" si="3"/>
        <v>82.122850122850124</v>
      </c>
      <c r="G19" s="5">
        <f t="shared" si="1"/>
        <v>82.122850122850124</v>
      </c>
      <c r="H19" s="5">
        <f t="shared" si="6"/>
        <v>-1819</v>
      </c>
    </row>
    <row r="20" spans="1:8" ht="27.75" x14ac:dyDescent="0.35">
      <c r="A20" s="55"/>
      <c r="B20" s="4" t="s">
        <v>50</v>
      </c>
      <c r="C20" s="25">
        <v>0</v>
      </c>
      <c r="D20" s="25">
        <v>0</v>
      </c>
      <c r="E20" s="25">
        <v>232</v>
      </c>
      <c r="F20" s="5" t="e">
        <f t="shared" si="3"/>
        <v>#DIV/0!</v>
      </c>
      <c r="G20" s="5" t="e">
        <f t="shared" si="1"/>
        <v>#DIV/0!</v>
      </c>
      <c r="H20" s="5">
        <f t="shared" si="6"/>
        <v>232</v>
      </c>
    </row>
    <row r="21" spans="1:8" ht="33" x14ac:dyDescent="0.75">
      <c r="A21" s="64" t="s">
        <v>51</v>
      </c>
      <c r="B21" s="65"/>
      <c r="C21" s="11">
        <f t="shared" ref="C21:D21" si="7">SUM(C16:C20)</f>
        <v>265215</v>
      </c>
      <c r="D21" s="11">
        <f t="shared" si="7"/>
        <v>265215</v>
      </c>
      <c r="E21" s="11">
        <f>SUM(E16:E20)</f>
        <v>266002</v>
      </c>
      <c r="F21" s="11">
        <f t="shared" si="3"/>
        <v>100.29674038044605</v>
      </c>
      <c r="G21" s="11">
        <f t="shared" si="1"/>
        <v>100.29674038044605</v>
      </c>
      <c r="H21" s="11">
        <f t="shared" ref="H21" si="8">D21-E21</f>
        <v>-787</v>
      </c>
    </row>
    <row r="22" spans="1:8" ht="33" x14ac:dyDescent="0.75">
      <c r="A22" s="12"/>
      <c r="B22" s="12"/>
      <c r="C22" s="12"/>
      <c r="D22" s="13"/>
      <c r="E22" s="13"/>
      <c r="F22" s="13"/>
      <c r="G22" s="14"/>
      <c r="H22" s="18"/>
    </row>
    <row r="23" spans="1:8" s="2" customFormat="1" ht="33.75" x14ac:dyDescent="0.7">
      <c r="A23" s="61" t="s">
        <v>52</v>
      </c>
      <c r="B23" s="62"/>
      <c r="C23" s="62"/>
      <c r="D23" s="62"/>
      <c r="E23" s="62"/>
      <c r="F23" s="62"/>
      <c r="G23" s="62"/>
      <c r="H23" s="63"/>
    </row>
    <row r="24" spans="1:8" ht="27.75" x14ac:dyDescent="0.35">
      <c r="A24" s="53" t="s">
        <v>53</v>
      </c>
      <c r="B24" s="4" t="s">
        <v>54</v>
      </c>
      <c r="C24" s="25">
        <v>11210</v>
      </c>
      <c r="D24" s="25">
        <v>11210</v>
      </c>
      <c r="E24" s="25">
        <v>12931</v>
      </c>
      <c r="F24" s="5">
        <f t="shared" ref="F24:F28" si="9">E24*100/C24</f>
        <v>115.35236396074933</v>
      </c>
      <c r="G24" s="5">
        <f t="shared" ref="G24:G28" si="10">E24*100/D24</f>
        <v>115.35236396074933</v>
      </c>
      <c r="H24" s="5">
        <f t="shared" ref="H24:H27" si="11">E24-D24</f>
        <v>1721</v>
      </c>
    </row>
    <row r="25" spans="1:8" ht="27.75" x14ac:dyDescent="0.35">
      <c r="A25" s="55"/>
      <c r="B25" s="4" t="s">
        <v>38</v>
      </c>
      <c r="C25" s="25">
        <v>0</v>
      </c>
      <c r="D25" s="25">
        <v>0</v>
      </c>
      <c r="E25" s="25">
        <v>32</v>
      </c>
      <c r="F25" s="5" t="e">
        <f t="shared" si="9"/>
        <v>#DIV/0!</v>
      </c>
      <c r="G25" s="5" t="e">
        <f t="shared" si="10"/>
        <v>#DIV/0!</v>
      </c>
      <c r="H25" s="5">
        <f t="shared" si="11"/>
        <v>32</v>
      </c>
    </row>
    <row r="26" spans="1:8" ht="27.75" x14ac:dyDescent="0.35">
      <c r="A26" s="15" t="s">
        <v>55</v>
      </c>
      <c r="B26" s="4" t="s">
        <v>33</v>
      </c>
      <c r="C26" s="25">
        <v>12860</v>
      </c>
      <c r="D26" s="25">
        <v>12860</v>
      </c>
      <c r="E26" s="25">
        <v>12223</v>
      </c>
      <c r="F26" s="5">
        <f t="shared" si="9"/>
        <v>95.046656298600311</v>
      </c>
      <c r="G26" s="5">
        <f t="shared" si="10"/>
        <v>95.046656298600311</v>
      </c>
      <c r="H26" s="5">
        <f t="shared" si="11"/>
        <v>-637</v>
      </c>
    </row>
    <row r="27" spans="1:8" ht="36" x14ac:dyDescent="0.35">
      <c r="A27" s="16" t="s">
        <v>56</v>
      </c>
      <c r="B27" s="4" t="s">
        <v>35</v>
      </c>
      <c r="C27" s="25">
        <v>938</v>
      </c>
      <c r="D27" s="25">
        <v>938</v>
      </c>
      <c r="E27" s="25">
        <v>808</v>
      </c>
      <c r="F27" s="5">
        <f t="shared" si="9"/>
        <v>86.140724946695101</v>
      </c>
      <c r="G27" s="5">
        <f t="shared" si="10"/>
        <v>86.140724946695101</v>
      </c>
      <c r="H27" s="5">
        <f t="shared" si="11"/>
        <v>-130</v>
      </c>
    </row>
    <row r="28" spans="1:8" ht="27.75" x14ac:dyDescent="0.35">
      <c r="A28" s="45" t="s">
        <v>57</v>
      </c>
      <c r="B28" s="46"/>
      <c r="C28" s="11">
        <f>SUM(C24:C27)</f>
        <v>25008</v>
      </c>
      <c r="D28" s="11">
        <f>SUM(D24:D27)</f>
        <v>25008</v>
      </c>
      <c r="E28" s="11">
        <f>SUM(E24+E26+E27)</f>
        <v>25962</v>
      </c>
      <c r="F28" s="11">
        <f t="shared" si="9"/>
        <v>103.81477927063339</v>
      </c>
      <c r="G28" s="11">
        <f t="shared" si="10"/>
        <v>103.81477927063339</v>
      </c>
      <c r="H28" s="19">
        <f t="shared" ref="H28" si="12">D28-E28</f>
        <v>-954</v>
      </c>
    </row>
  </sheetData>
  <sheetProtection algorithmName="SHA-512" hashValue="qXq4UI2mZmTt7UCzKqSREyw9v9eAz+11ENAb5+VHz4bngoRyQ3FLIdkB3MbJhE0+pfN0Ip5WCC4g+UVm/ozBwA==" saltValue="fj3V4BjH3cMNZ51FQC/trg==" spinCount="100000" sheet="1" objects="1" scenarios="1"/>
  <mergeCells count="12">
    <mergeCell ref="A28:B28"/>
    <mergeCell ref="A1:H1"/>
    <mergeCell ref="A2:H2"/>
    <mergeCell ref="A4:A6"/>
    <mergeCell ref="A7:A8"/>
    <mergeCell ref="A9:A11"/>
    <mergeCell ref="A14:B14"/>
    <mergeCell ref="A15:H15"/>
    <mergeCell ref="A19:A20"/>
    <mergeCell ref="A21:B21"/>
    <mergeCell ref="A23:H23"/>
    <mergeCell ref="A24:A25"/>
  </mergeCells>
  <pageMargins left="0.7" right="0.7" top="0.75" bottom="0.75" header="0.3" footer="0.3"/>
  <pageSetup paperSize="9" scale="4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CA550-4601-4C95-AEC5-6FEBF8DD4665}">
  <dimension ref="A1:P13"/>
  <sheetViews>
    <sheetView rightToLeft="1" zoomScaleNormal="100" workbookViewId="0">
      <selection activeCell="O12" sqref="O12"/>
    </sheetView>
  </sheetViews>
  <sheetFormatPr defaultRowHeight="43.5" customHeight="1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9" width="9.140625" style="22"/>
    <col min="10" max="10" width="15" style="22" customWidth="1"/>
    <col min="11" max="11" width="14.140625" style="22" customWidth="1"/>
    <col min="12" max="12" width="15.42578125" style="22" customWidth="1"/>
    <col min="13" max="13" width="16.7109375" style="22" customWidth="1"/>
    <col min="14" max="14" width="23.42578125" style="22" customWidth="1"/>
    <col min="15" max="16" width="18.7109375" style="22" customWidth="1"/>
    <col min="17" max="16384" width="9.140625" style="22"/>
  </cols>
  <sheetData>
    <row r="1" spans="1:16" ht="72" customHeight="1" thickBot="1" x14ac:dyDescent="0.3">
      <c r="A1" s="67" t="s">
        <v>69</v>
      </c>
      <c r="B1" s="67"/>
      <c r="C1" s="67"/>
      <c r="D1" s="67"/>
      <c r="E1" s="67"/>
      <c r="F1" s="67"/>
      <c r="G1" s="67"/>
      <c r="J1" s="66" t="s">
        <v>70</v>
      </c>
      <c r="K1" s="66"/>
      <c r="L1" s="66"/>
      <c r="M1" s="66"/>
      <c r="N1" s="66"/>
      <c r="O1" s="66"/>
      <c r="P1" s="66"/>
    </row>
    <row r="2" spans="1:16" ht="66.75" customHeight="1" thickBot="1" x14ac:dyDescent="0.3">
      <c r="A2" s="23" t="s">
        <v>0</v>
      </c>
      <c r="B2" s="24" t="s">
        <v>71</v>
      </c>
      <c r="C2" s="24" t="s">
        <v>72</v>
      </c>
      <c r="D2" s="24" t="s">
        <v>73</v>
      </c>
      <c r="E2" s="24" t="s">
        <v>74</v>
      </c>
      <c r="F2" s="24" t="s">
        <v>75</v>
      </c>
      <c r="G2" s="24" t="s">
        <v>76</v>
      </c>
      <c r="J2" s="23" t="s">
        <v>0</v>
      </c>
      <c r="K2" s="24" t="s">
        <v>71</v>
      </c>
      <c r="L2" s="24" t="s">
        <v>72</v>
      </c>
      <c r="M2" s="24" t="s">
        <v>73</v>
      </c>
      <c r="N2" s="24" t="s">
        <v>74</v>
      </c>
      <c r="O2" s="24" t="s">
        <v>75</v>
      </c>
      <c r="P2" s="24" t="s">
        <v>76</v>
      </c>
    </row>
    <row r="3" spans="1:16" ht="43.5" customHeight="1" thickTop="1" thickBot="1" x14ac:dyDescent="0.3">
      <c r="A3" s="23" t="s">
        <v>3</v>
      </c>
      <c r="B3" s="38">
        <v>106212</v>
      </c>
      <c r="C3" s="38">
        <v>106212</v>
      </c>
      <c r="D3" s="38">
        <v>86407</v>
      </c>
      <c r="E3" s="40">
        <f>(D3*100)/C3</f>
        <v>81.353331073701654</v>
      </c>
      <c r="F3" s="40">
        <f>(D3*100)/B3</f>
        <v>81.353331073701654</v>
      </c>
      <c r="G3" s="27"/>
      <c r="J3" s="23" t="s">
        <v>3</v>
      </c>
      <c r="K3" s="38">
        <v>5792</v>
      </c>
      <c r="L3" s="38">
        <v>5792</v>
      </c>
      <c r="M3" s="38">
        <v>3150</v>
      </c>
      <c r="N3" s="41">
        <f>(M3*100)/L3</f>
        <v>54.385359116022101</v>
      </c>
      <c r="O3" s="41">
        <f>(M3*100)/K3</f>
        <v>54.385359116022101</v>
      </c>
      <c r="P3" s="29"/>
    </row>
    <row r="4" spans="1:16" ht="43.5" customHeight="1" thickTop="1" thickBot="1" x14ac:dyDescent="0.3">
      <c r="A4" s="23" t="s">
        <v>4</v>
      </c>
      <c r="B4" s="38">
        <v>74313</v>
      </c>
      <c r="C4" s="38">
        <v>74313</v>
      </c>
      <c r="D4" s="38">
        <v>61674</v>
      </c>
      <c r="E4" s="40">
        <f t="shared" ref="E4:E10" si="0">(D4*100)/C4</f>
        <v>82.992208631060521</v>
      </c>
      <c r="F4" s="40">
        <f t="shared" ref="F4:F10" si="1">(D4*100)/B4</f>
        <v>82.992208631060521</v>
      </c>
      <c r="G4" s="27"/>
      <c r="J4" s="23" t="s">
        <v>4</v>
      </c>
      <c r="K4" s="38">
        <v>4551</v>
      </c>
      <c r="L4" s="38">
        <v>4551</v>
      </c>
      <c r="M4" s="38">
        <v>3691</v>
      </c>
      <c r="N4" s="41">
        <f t="shared" ref="N4:N10" si="2">(M4*100)/L4</f>
        <v>81.103054273785986</v>
      </c>
      <c r="O4" s="41">
        <f t="shared" ref="O4:O10" si="3">(M4*100)/K4</f>
        <v>81.103054273785986</v>
      </c>
      <c r="P4" s="27"/>
    </row>
    <row r="5" spans="1:16" ht="43.5" customHeight="1" thickTop="1" thickBot="1" x14ac:dyDescent="0.3">
      <c r="A5" s="23" t="s">
        <v>5</v>
      </c>
      <c r="B5" s="38">
        <v>225850</v>
      </c>
      <c r="C5" s="38">
        <v>225850</v>
      </c>
      <c r="D5" s="38">
        <v>179339</v>
      </c>
      <c r="E5" s="40">
        <f t="shared" si="0"/>
        <v>79.406243081691386</v>
      </c>
      <c r="F5" s="40">
        <f t="shared" si="1"/>
        <v>79.406243081691386</v>
      </c>
      <c r="G5" s="28"/>
      <c r="J5" s="23" t="s">
        <v>5</v>
      </c>
      <c r="K5" s="38">
        <v>14280</v>
      </c>
      <c r="L5" s="38">
        <v>14280</v>
      </c>
      <c r="M5" s="38">
        <v>8330</v>
      </c>
      <c r="N5" s="41">
        <f t="shared" si="2"/>
        <v>58.333333333333336</v>
      </c>
      <c r="O5" s="41">
        <f t="shared" si="3"/>
        <v>58.333333333333336</v>
      </c>
      <c r="P5" s="29"/>
    </row>
    <row r="6" spans="1:16" ht="43.5" customHeight="1" thickTop="1" thickBot="1" x14ac:dyDescent="0.3">
      <c r="A6" s="23" t="s">
        <v>6</v>
      </c>
      <c r="B6" s="38">
        <v>19500</v>
      </c>
      <c r="C6" s="38">
        <v>19500</v>
      </c>
      <c r="D6" s="38">
        <v>17318</v>
      </c>
      <c r="E6" s="40">
        <f t="shared" si="0"/>
        <v>88.810256410256414</v>
      </c>
      <c r="F6" s="40">
        <f t="shared" si="1"/>
        <v>88.810256410256414</v>
      </c>
      <c r="G6" s="27"/>
      <c r="J6" s="23" t="s">
        <v>6</v>
      </c>
      <c r="K6" s="38">
        <v>1700</v>
      </c>
      <c r="L6" s="38">
        <v>1700</v>
      </c>
      <c r="M6" s="38">
        <v>511</v>
      </c>
      <c r="N6" s="41">
        <f t="shared" si="2"/>
        <v>30.058823529411764</v>
      </c>
      <c r="O6" s="41">
        <f t="shared" si="3"/>
        <v>30.058823529411764</v>
      </c>
      <c r="P6" s="29"/>
    </row>
    <row r="7" spans="1:16" ht="43.5" customHeight="1" thickTop="1" thickBot="1" x14ac:dyDescent="0.3">
      <c r="A7" s="23" t="s">
        <v>7</v>
      </c>
      <c r="B7" s="38">
        <v>240000</v>
      </c>
      <c r="C7" s="38">
        <v>240000</v>
      </c>
      <c r="D7" s="38">
        <v>166232</v>
      </c>
      <c r="E7" s="40">
        <f t="shared" si="0"/>
        <v>69.263333333333335</v>
      </c>
      <c r="F7" s="40">
        <f t="shared" si="1"/>
        <v>69.263333333333335</v>
      </c>
      <c r="G7" s="28"/>
      <c r="J7" s="23" t="s">
        <v>7</v>
      </c>
      <c r="K7" s="38">
        <v>14000</v>
      </c>
      <c r="L7" s="38">
        <v>14000</v>
      </c>
      <c r="M7" s="38">
        <v>4400</v>
      </c>
      <c r="N7" s="41">
        <f t="shared" si="2"/>
        <v>31.428571428571427</v>
      </c>
      <c r="O7" s="41">
        <f t="shared" si="3"/>
        <v>31.428571428571427</v>
      </c>
      <c r="P7" s="29"/>
    </row>
    <row r="8" spans="1:16" ht="43.5" customHeight="1" thickTop="1" thickBot="1" x14ac:dyDescent="0.3">
      <c r="A8" s="23" t="s">
        <v>8</v>
      </c>
      <c r="B8" s="38">
        <v>82341</v>
      </c>
      <c r="C8" s="38">
        <v>82341</v>
      </c>
      <c r="D8" s="38">
        <v>63207</v>
      </c>
      <c r="E8" s="40">
        <f t="shared" si="0"/>
        <v>76.762487703574166</v>
      </c>
      <c r="F8" s="40">
        <f t="shared" si="1"/>
        <v>76.762487703574166</v>
      </c>
      <c r="G8" s="28"/>
      <c r="J8" s="23" t="s">
        <v>8</v>
      </c>
      <c r="K8" s="38">
        <v>3575</v>
      </c>
      <c r="L8" s="38">
        <v>3575</v>
      </c>
      <c r="M8" s="38">
        <v>1078</v>
      </c>
      <c r="N8" s="41">
        <f t="shared" si="2"/>
        <v>30.153846153846153</v>
      </c>
      <c r="O8" s="41">
        <f t="shared" si="3"/>
        <v>30.153846153846153</v>
      </c>
      <c r="P8" s="29"/>
    </row>
    <row r="9" spans="1:16" ht="43.5" customHeight="1" thickTop="1" thickBot="1" x14ac:dyDescent="0.3">
      <c r="A9" s="23" t="s">
        <v>9</v>
      </c>
      <c r="B9" s="38">
        <v>67127</v>
      </c>
      <c r="C9" s="38">
        <v>67127</v>
      </c>
      <c r="D9" s="38">
        <v>44599</v>
      </c>
      <c r="E9" s="40">
        <f t="shared" si="0"/>
        <v>66.439733639221174</v>
      </c>
      <c r="F9" s="40">
        <f t="shared" si="1"/>
        <v>66.439733639221174</v>
      </c>
      <c r="G9" s="28"/>
      <c r="J9" s="23" t="s">
        <v>9</v>
      </c>
      <c r="K9" s="38">
        <v>5106</v>
      </c>
      <c r="L9" s="38">
        <v>5106</v>
      </c>
      <c r="M9" s="38">
        <v>3701</v>
      </c>
      <c r="N9" s="41">
        <f t="shared" si="2"/>
        <v>72.483352918135523</v>
      </c>
      <c r="O9" s="41">
        <f t="shared" si="3"/>
        <v>72.483352918135523</v>
      </c>
      <c r="P9" s="28"/>
    </row>
    <row r="10" spans="1:16" ht="43.5" customHeight="1" thickTop="1" thickBot="1" x14ac:dyDescent="0.3">
      <c r="A10" s="23" t="s">
        <v>10</v>
      </c>
      <c r="B10" s="38">
        <v>176334</v>
      </c>
      <c r="C10" s="38">
        <v>176334</v>
      </c>
      <c r="D10" s="38">
        <v>60524</v>
      </c>
      <c r="E10" s="40">
        <f t="shared" si="0"/>
        <v>34.32349972211825</v>
      </c>
      <c r="F10" s="40">
        <f t="shared" si="1"/>
        <v>34.32349972211825</v>
      </c>
      <c r="G10" s="29"/>
      <c r="J10" s="23" t="s">
        <v>10</v>
      </c>
      <c r="K10" s="38">
        <v>5540</v>
      </c>
      <c r="L10" s="38">
        <v>5540</v>
      </c>
      <c r="M10" s="38">
        <v>2609</v>
      </c>
      <c r="N10" s="41">
        <f t="shared" si="2"/>
        <v>47.093862815884478</v>
      </c>
      <c r="O10" s="41">
        <f t="shared" si="3"/>
        <v>47.093862815884478</v>
      </c>
      <c r="P10" s="29"/>
    </row>
    <row r="11" spans="1:16" ht="43.5" customHeight="1" thickTop="1" x14ac:dyDescent="0.25"/>
    <row r="13" spans="1:16" ht="43.5" customHeight="1" x14ac:dyDescent="0.25">
      <c r="A13" s="26"/>
      <c r="B13" s="27"/>
      <c r="C13" s="28"/>
      <c r="D13" s="29"/>
      <c r="E13" s="30"/>
    </row>
  </sheetData>
  <mergeCells count="2">
    <mergeCell ref="A1:G1"/>
    <mergeCell ref="J1:P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13"/>
  <sheetViews>
    <sheetView rightToLeft="1" topLeftCell="B1" zoomScale="78" zoomScaleNormal="78" workbookViewId="0">
      <selection activeCell="Y7" sqref="Y7"/>
    </sheetView>
  </sheetViews>
  <sheetFormatPr defaultRowHeight="15" x14ac:dyDescent="0.25"/>
  <cols>
    <col min="1" max="1" width="12.85546875" style="22" customWidth="1"/>
    <col min="2" max="2" width="12.42578125" style="22" customWidth="1"/>
    <col min="3" max="3" width="14" style="22" customWidth="1"/>
    <col min="4" max="4" width="14.28515625" style="22" customWidth="1"/>
    <col min="5" max="5" width="16.7109375" style="22" customWidth="1"/>
    <col min="6" max="7" width="14.140625" style="22" customWidth="1"/>
    <col min="8" max="9" width="14.42578125" style="22" customWidth="1"/>
    <col min="10" max="10" width="12.85546875" style="22" customWidth="1"/>
    <col min="11" max="11" width="12.42578125" style="22" customWidth="1"/>
    <col min="12" max="12" width="14" style="22" customWidth="1"/>
    <col min="13" max="13" width="14.28515625" style="22" customWidth="1"/>
    <col min="14" max="14" width="16.7109375" style="22" customWidth="1"/>
    <col min="15" max="17" width="14.140625" style="22" customWidth="1"/>
    <col min="18" max="19" width="12.85546875" style="22" customWidth="1"/>
    <col min="20" max="20" width="12.42578125" style="22" customWidth="1"/>
    <col min="21" max="21" width="14" style="22" customWidth="1"/>
    <col min="22" max="22" width="14.28515625" style="22" customWidth="1"/>
    <col min="23" max="23" width="16.7109375" style="22" customWidth="1"/>
    <col min="24" max="25" width="14.140625" style="22" customWidth="1"/>
    <col min="26" max="16384" width="9.140625" style="22"/>
  </cols>
  <sheetData>
    <row r="1" spans="1:25" ht="75.75" customHeight="1" thickBot="1" x14ac:dyDescent="0.3">
      <c r="A1" s="67" t="s">
        <v>19</v>
      </c>
      <c r="B1" s="67"/>
      <c r="C1" s="67"/>
      <c r="D1" s="67"/>
      <c r="E1" s="67"/>
      <c r="F1" s="67"/>
      <c r="G1" s="67"/>
      <c r="H1" s="37"/>
      <c r="J1" s="66" t="s">
        <v>21</v>
      </c>
      <c r="K1" s="66"/>
      <c r="L1" s="66"/>
      <c r="M1" s="66"/>
      <c r="N1" s="66"/>
      <c r="O1" s="66"/>
      <c r="P1" s="66"/>
      <c r="Q1" s="37"/>
      <c r="S1" s="68" t="s">
        <v>20</v>
      </c>
      <c r="T1" s="68"/>
      <c r="U1" s="68"/>
      <c r="V1" s="68"/>
      <c r="W1" s="68"/>
      <c r="X1" s="68"/>
      <c r="Y1" s="68"/>
    </row>
    <row r="2" spans="1:25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  <c r="H2" s="37"/>
      <c r="J2" s="23" t="s">
        <v>0</v>
      </c>
      <c r="K2" s="24" t="s">
        <v>61</v>
      </c>
      <c r="L2" s="24" t="s">
        <v>65</v>
      </c>
      <c r="M2" s="24" t="s">
        <v>66</v>
      </c>
      <c r="N2" s="24" t="s">
        <v>67</v>
      </c>
      <c r="O2" s="24" t="s">
        <v>1</v>
      </c>
      <c r="P2" s="24" t="s">
        <v>68</v>
      </c>
      <c r="Q2" s="37"/>
      <c r="S2" s="23" t="s">
        <v>0</v>
      </c>
      <c r="T2" s="24" t="s">
        <v>61</v>
      </c>
      <c r="U2" s="24" t="s">
        <v>65</v>
      </c>
      <c r="V2" s="24" t="s">
        <v>66</v>
      </c>
      <c r="W2" s="24" t="s">
        <v>67</v>
      </c>
      <c r="X2" s="24" t="s">
        <v>1</v>
      </c>
      <c r="Y2" s="24" t="s">
        <v>68</v>
      </c>
    </row>
    <row r="3" spans="1:25" ht="35.25" customHeight="1" thickTop="1" thickBot="1" x14ac:dyDescent="0.3">
      <c r="A3" s="23" t="s">
        <v>3</v>
      </c>
      <c r="B3" s="38">
        <v>3316</v>
      </c>
      <c r="C3" s="38">
        <v>3316</v>
      </c>
      <c r="D3" s="38">
        <v>2841</v>
      </c>
      <c r="E3" s="40">
        <f t="shared" ref="E3:E10" si="0">(D3*100)/C3</f>
        <v>85.675512665862485</v>
      </c>
      <c r="F3" s="40">
        <f>(D3*100)/B3</f>
        <v>85.675512665862485</v>
      </c>
      <c r="G3" s="27"/>
      <c r="H3" s="36"/>
      <c r="J3" s="23" t="s">
        <v>3</v>
      </c>
      <c r="K3" s="38">
        <v>1880</v>
      </c>
      <c r="L3" s="38">
        <v>1880</v>
      </c>
      <c r="M3" s="38">
        <v>2748</v>
      </c>
      <c r="N3" s="43">
        <f>(M3*100)/L3</f>
        <v>146.17021276595744</v>
      </c>
      <c r="O3" s="43">
        <f>(M3*100)/K3</f>
        <v>146.17021276595744</v>
      </c>
      <c r="P3" s="26"/>
      <c r="Q3" s="36"/>
      <c r="S3" s="23" t="s">
        <v>3</v>
      </c>
      <c r="T3" s="38">
        <v>100</v>
      </c>
      <c r="U3" s="38">
        <v>100</v>
      </c>
      <c r="V3" s="38">
        <v>55</v>
      </c>
      <c r="W3" s="42">
        <f>(V3*100)/U3</f>
        <v>55</v>
      </c>
      <c r="X3" s="42">
        <f>(V3*100)/T3</f>
        <v>55</v>
      </c>
      <c r="Y3" s="29"/>
    </row>
    <row r="4" spans="1:25" ht="35.25" customHeight="1" thickTop="1" thickBot="1" x14ac:dyDescent="0.3">
      <c r="A4" s="23" t="s">
        <v>4</v>
      </c>
      <c r="B4" s="38">
        <v>50</v>
      </c>
      <c r="C4" s="38">
        <v>50</v>
      </c>
      <c r="D4" s="38">
        <v>0</v>
      </c>
      <c r="E4" s="40">
        <f t="shared" si="0"/>
        <v>0</v>
      </c>
      <c r="F4" s="40">
        <f t="shared" ref="F4:F10" si="1">(D4*100)/B4</f>
        <v>0</v>
      </c>
      <c r="G4" s="30"/>
      <c r="H4" s="36"/>
      <c r="J4" s="23" t="s">
        <v>4</v>
      </c>
      <c r="K4" s="38">
        <v>25</v>
      </c>
      <c r="L4" s="38">
        <v>25</v>
      </c>
      <c r="M4" s="38">
        <v>0</v>
      </c>
      <c r="N4" s="43">
        <f t="shared" ref="N4:N10" si="2">(M4*100)/L4</f>
        <v>0</v>
      </c>
      <c r="O4" s="43">
        <f t="shared" ref="O4:O10" si="3">(M4*100)/K4</f>
        <v>0</v>
      </c>
      <c r="P4" s="30"/>
      <c r="Q4" s="36"/>
      <c r="S4" s="23" t="s">
        <v>4</v>
      </c>
      <c r="T4" s="38">
        <v>0</v>
      </c>
      <c r="U4" s="38">
        <v>0</v>
      </c>
      <c r="V4" s="38">
        <v>0</v>
      </c>
      <c r="W4" s="42" t="e">
        <f t="shared" ref="W4:W10" si="4">(V4*100)/U4</f>
        <v>#DIV/0!</v>
      </c>
      <c r="X4" s="42" t="e">
        <f t="shared" ref="X4:X10" si="5">(V4*100)/T4</f>
        <v>#DIV/0!</v>
      </c>
      <c r="Y4" s="36"/>
    </row>
    <row r="5" spans="1:25" ht="35.25" customHeight="1" thickTop="1" thickBot="1" x14ac:dyDescent="0.3">
      <c r="A5" s="23" t="s">
        <v>5</v>
      </c>
      <c r="B5" s="38">
        <v>400</v>
      </c>
      <c r="C5" s="38">
        <v>400</v>
      </c>
      <c r="D5" s="38">
        <v>444</v>
      </c>
      <c r="E5" s="40">
        <f t="shared" si="0"/>
        <v>111</v>
      </c>
      <c r="F5" s="40">
        <f t="shared" si="1"/>
        <v>111</v>
      </c>
      <c r="G5" s="26"/>
      <c r="H5" s="36"/>
      <c r="J5" s="23" t="s">
        <v>5</v>
      </c>
      <c r="K5" s="38">
        <v>400</v>
      </c>
      <c r="L5" s="38">
        <v>400</v>
      </c>
      <c r="M5" s="38">
        <v>437</v>
      </c>
      <c r="N5" s="43">
        <f t="shared" si="2"/>
        <v>109.25</v>
      </c>
      <c r="O5" s="43">
        <f t="shared" si="3"/>
        <v>109.25</v>
      </c>
      <c r="P5" s="26"/>
      <c r="Q5" s="36"/>
      <c r="S5" s="23" t="s">
        <v>5</v>
      </c>
      <c r="T5" s="38">
        <v>10</v>
      </c>
      <c r="U5" s="38">
        <v>10</v>
      </c>
      <c r="V5" s="38">
        <v>24</v>
      </c>
      <c r="W5" s="42">
        <f t="shared" si="4"/>
        <v>240</v>
      </c>
      <c r="X5" s="42">
        <f t="shared" si="5"/>
        <v>240</v>
      </c>
      <c r="Y5" s="26"/>
    </row>
    <row r="6" spans="1:25" ht="35.25" customHeight="1" thickTop="1" thickBot="1" x14ac:dyDescent="0.3">
      <c r="A6" s="23" t="s">
        <v>6</v>
      </c>
      <c r="B6" s="38">
        <v>4600</v>
      </c>
      <c r="C6" s="38">
        <v>4600</v>
      </c>
      <c r="D6" s="38">
        <v>4597</v>
      </c>
      <c r="E6" s="40">
        <f t="shared" si="0"/>
        <v>99.934782608695656</v>
      </c>
      <c r="F6" s="40">
        <f t="shared" si="1"/>
        <v>99.934782608695656</v>
      </c>
      <c r="G6" s="26"/>
      <c r="H6" s="36"/>
      <c r="J6" s="23" t="s">
        <v>6</v>
      </c>
      <c r="K6" s="38">
        <v>6300</v>
      </c>
      <c r="L6" s="38">
        <v>6300</v>
      </c>
      <c r="M6" s="38">
        <v>7213</v>
      </c>
      <c r="N6" s="43">
        <f t="shared" si="2"/>
        <v>114.49206349206349</v>
      </c>
      <c r="O6" s="43">
        <f t="shared" si="3"/>
        <v>114.49206349206349</v>
      </c>
      <c r="P6" s="26"/>
      <c r="Q6" s="36"/>
      <c r="S6" s="23" t="s">
        <v>6</v>
      </c>
      <c r="T6" s="38">
        <v>134</v>
      </c>
      <c r="U6" s="38">
        <v>134</v>
      </c>
      <c r="V6" s="38">
        <v>142</v>
      </c>
      <c r="W6" s="42">
        <f t="shared" si="4"/>
        <v>105.97014925373135</v>
      </c>
      <c r="X6" s="42">
        <f t="shared" si="5"/>
        <v>105.97014925373135</v>
      </c>
      <c r="Y6" s="26"/>
    </row>
    <row r="7" spans="1:25" ht="35.25" customHeight="1" thickTop="1" thickBot="1" x14ac:dyDescent="0.3">
      <c r="A7" s="23" t="s">
        <v>7</v>
      </c>
      <c r="B7" s="38">
        <v>2274</v>
      </c>
      <c r="C7" s="38">
        <v>2274</v>
      </c>
      <c r="D7" s="38">
        <v>2093</v>
      </c>
      <c r="E7" s="40">
        <f t="shared" si="0"/>
        <v>92.040457343887425</v>
      </c>
      <c r="F7" s="40">
        <f t="shared" si="1"/>
        <v>92.040457343887425</v>
      </c>
      <c r="G7" s="26"/>
      <c r="H7" s="36"/>
      <c r="J7" s="23" t="s">
        <v>7</v>
      </c>
      <c r="K7" s="38">
        <v>1301</v>
      </c>
      <c r="L7" s="38">
        <v>1301</v>
      </c>
      <c r="M7" s="38">
        <v>1245</v>
      </c>
      <c r="N7" s="43">
        <f t="shared" si="2"/>
        <v>95.695618754804002</v>
      </c>
      <c r="O7" s="43">
        <f t="shared" si="3"/>
        <v>95.695618754804002</v>
      </c>
      <c r="P7" s="26"/>
      <c r="Q7" s="36"/>
      <c r="S7" s="23" t="s">
        <v>7</v>
      </c>
      <c r="T7" s="38">
        <v>610</v>
      </c>
      <c r="U7" s="38">
        <v>610</v>
      </c>
      <c r="V7" s="38">
        <v>470</v>
      </c>
      <c r="W7" s="42">
        <f t="shared" si="4"/>
        <v>77.049180327868854</v>
      </c>
      <c r="X7" s="42">
        <f t="shared" si="5"/>
        <v>77.049180327868854</v>
      </c>
      <c r="Y7" s="28"/>
    </row>
    <row r="8" spans="1:25" ht="35.25" customHeight="1" thickTop="1" thickBot="1" x14ac:dyDescent="0.3">
      <c r="A8" s="23" t="s">
        <v>8</v>
      </c>
      <c r="B8" s="38">
        <v>2220</v>
      </c>
      <c r="C8" s="38">
        <v>2220</v>
      </c>
      <c r="D8" s="38">
        <v>2238</v>
      </c>
      <c r="E8" s="40">
        <f t="shared" si="0"/>
        <v>100.81081081081081</v>
      </c>
      <c r="F8" s="40">
        <f t="shared" si="1"/>
        <v>100.81081081081081</v>
      </c>
      <c r="G8" s="26"/>
      <c r="H8" s="36"/>
      <c r="J8" s="23" t="s">
        <v>8</v>
      </c>
      <c r="K8" s="38">
        <v>1304</v>
      </c>
      <c r="L8" s="38">
        <v>1304</v>
      </c>
      <c r="M8" s="38">
        <v>1302</v>
      </c>
      <c r="N8" s="43">
        <f t="shared" si="2"/>
        <v>99.846625766871171</v>
      </c>
      <c r="O8" s="43">
        <f t="shared" si="3"/>
        <v>99.846625766871171</v>
      </c>
      <c r="P8" s="26"/>
      <c r="Q8" s="36"/>
      <c r="S8" s="23" t="s">
        <v>8</v>
      </c>
      <c r="T8" s="38">
        <v>84</v>
      </c>
      <c r="U8" s="38">
        <v>84</v>
      </c>
      <c r="V8" s="38">
        <v>76</v>
      </c>
      <c r="W8" s="42">
        <f t="shared" si="4"/>
        <v>90.476190476190482</v>
      </c>
      <c r="X8" s="42">
        <f t="shared" si="5"/>
        <v>90.476190476190482</v>
      </c>
      <c r="Y8" s="26"/>
    </row>
    <row r="9" spans="1:25" ht="35.25" customHeight="1" thickTop="1" thickBot="1" x14ac:dyDescent="0.3">
      <c r="A9" s="23" t="s">
        <v>9</v>
      </c>
      <c r="B9" s="38">
        <v>0</v>
      </c>
      <c r="C9" s="38">
        <v>0</v>
      </c>
      <c r="D9" s="38">
        <v>0</v>
      </c>
      <c r="E9" s="40" t="e">
        <f t="shared" si="0"/>
        <v>#DIV/0!</v>
      </c>
      <c r="F9" s="40" t="e">
        <f>(D9*H11100)/B9</f>
        <v>#DIV/0!</v>
      </c>
      <c r="G9" s="36"/>
      <c r="H9" s="36"/>
      <c r="J9" s="23" t="s">
        <v>9</v>
      </c>
      <c r="K9" s="38">
        <v>0</v>
      </c>
      <c r="L9" s="38">
        <v>0</v>
      </c>
      <c r="M9" s="38">
        <v>0</v>
      </c>
      <c r="N9" s="43" t="e">
        <f t="shared" si="2"/>
        <v>#DIV/0!</v>
      </c>
      <c r="O9" s="43" t="e">
        <f t="shared" si="3"/>
        <v>#DIV/0!</v>
      </c>
      <c r="P9" s="36"/>
      <c r="Q9" s="36"/>
      <c r="S9" s="23" t="s">
        <v>9</v>
      </c>
      <c r="T9" s="38">
        <v>0</v>
      </c>
      <c r="U9" s="38">
        <v>0</v>
      </c>
      <c r="V9" s="38">
        <v>0</v>
      </c>
      <c r="W9" s="42" t="e">
        <f t="shared" si="4"/>
        <v>#DIV/0!</v>
      </c>
      <c r="X9" s="42" t="e">
        <f t="shared" si="5"/>
        <v>#DIV/0!</v>
      </c>
      <c r="Y9" s="36"/>
    </row>
    <row r="10" spans="1:25" ht="35.25" customHeight="1" thickTop="1" thickBot="1" x14ac:dyDescent="0.3">
      <c r="A10" s="23" t="s">
        <v>10</v>
      </c>
      <c r="B10" s="38">
        <v>0</v>
      </c>
      <c r="C10" s="38">
        <v>0</v>
      </c>
      <c r="D10" s="38">
        <v>0</v>
      </c>
      <c r="E10" s="40" t="e">
        <f t="shared" si="0"/>
        <v>#DIV/0!</v>
      </c>
      <c r="F10" s="40" t="e">
        <f t="shared" si="1"/>
        <v>#DIV/0!</v>
      </c>
      <c r="G10" s="36"/>
      <c r="H10" s="36"/>
      <c r="J10" s="23" t="s">
        <v>10</v>
      </c>
      <c r="K10" s="38">
        <v>0</v>
      </c>
      <c r="L10" s="38">
        <v>0</v>
      </c>
      <c r="M10" s="38">
        <v>0</v>
      </c>
      <c r="N10" s="43" t="e">
        <f t="shared" si="2"/>
        <v>#DIV/0!</v>
      </c>
      <c r="O10" s="43" t="e">
        <f t="shared" si="3"/>
        <v>#DIV/0!</v>
      </c>
      <c r="P10" s="36"/>
      <c r="Q10" s="36"/>
      <c r="S10" s="23" t="s">
        <v>10</v>
      </c>
      <c r="T10" s="38">
        <v>0</v>
      </c>
      <c r="U10" s="38">
        <v>0</v>
      </c>
      <c r="V10" s="38">
        <v>0</v>
      </c>
      <c r="W10" s="42" t="e">
        <f t="shared" si="4"/>
        <v>#DIV/0!</v>
      </c>
      <c r="X10" s="42" t="e">
        <f t="shared" si="5"/>
        <v>#DIV/0!</v>
      </c>
      <c r="Y10" s="36"/>
    </row>
    <row r="11" spans="1:25" ht="15.75" thickTop="1" x14ac:dyDescent="0.25"/>
    <row r="13" spans="1:25" ht="24" x14ac:dyDescent="0.25">
      <c r="A13" s="26"/>
      <c r="B13" s="27"/>
      <c r="C13" s="28"/>
      <c r="D13" s="29"/>
      <c r="E13" s="30"/>
    </row>
  </sheetData>
  <sheetProtection algorithmName="SHA-512" hashValue="AWyZ17XmhVAy0wInEzXdHANB+Bl+9QgZ9GRsi3paK20V14oNK/x+APCpsxLVb7eGqqQ9d+C/d72R7b7UZHIdJA==" saltValue="a57PMv+ITUnfgbmycNe8Sw==" spinCount="100000" sheet="1" objects="1" scenarios="1" formatCells="0"/>
  <mergeCells count="3">
    <mergeCell ref="S1:Y1"/>
    <mergeCell ref="J1:P1"/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rightToLeft="1" topLeftCell="G1" zoomScale="85" zoomScaleNormal="85" workbookViewId="0">
      <selection activeCell="Y8" sqref="Y8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9" width="9.140625" style="22"/>
    <col min="10" max="10" width="15" style="22" customWidth="1"/>
    <col min="11" max="11" width="14.140625" style="22" customWidth="1"/>
    <col min="12" max="12" width="15.42578125" style="22" customWidth="1"/>
    <col min="13" max="13" width="16.7109375" style="22" customWidth="1"/>
    <col min="14" max="14" width="23.42578125" style="22" customWidth="1"/>
    <col min="15" max="16" width="18.7109375" style="22" customWidth="1"/>
    <col min="17" max="18" width="9.140625" style="22"/>
    <col min="19" max="19" width="15.140625" style="22" customWidth="1"/>
    <col min="20" max="20" width="14.140625" style="22" customWidth="1"/>
    <col min="21" max="21" width="15.42578125" style="22" customWidth="1"/>
    <col min="22" max="22" width="16.7109375" style="22" customWidth="1"/>
    <col min="23" max="23" width="22.42578125" style="22" customWidth="1"/>
    <col min="24" max="25" width="18.7109375" style="22" customWidth="1"/>
    <col min="26" max="16384" width="9.140625" style="22"/>
  </cols>
  <sheetData>
    <row r="1" spans="1:25" ht="75.75" customHeight="1" thickBot="1" x14ac:dyDescent="0.3">
      <c r="A1" s="67" t="s">
        <v>2</v>
      </c>
      <c r="B1" s="67"/>
      <c r="C1" s="67"/>
      <c r="D1" s="67"/>
      <c r="E1" s="67"/>
      <c r="F1" s="67"/>
      <c r="G1" s="67"/>
      <c r="J1" s="66" t="s">
        <v>11</v>
      </c>
      <c r="K1" s="66"/>
      <c r="L1" s="66"/>
      <c r="M1" s="66"/>
      <c r="N1" s="66"/>
      <c r="O1" s="66"/>
      <c r="P1" s="66"/>
      <c r="S1" s="66" t="s">
        <v>60</v>
      </c>
      <c r="T1" s="66"/>
      <c r="U1" s="66"/>
      <c r="V1" s="66"/>
      <c r="W1" s="66"/>
      <c r="X1" s="66"/>
      <c r="Y1" s="66"/>
    </row>
    <row r="2" spans="1:25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  <c r="J2" s="23" t="s">
        <v>0</v>
      </c>
      <c r="K2" s="24" t="s">
        <v>61</v>
      </c>
      <c r="L2" s="24" t="s">
        <v>65</v>
      </c>
      <c r="M2" s="24" t="s">
        <v>66</v>
      </c>
      <c r="N2" s="24" t="s">
        <v>67</v>
      </c>
      <c r="O2" s="24" t="s">
        <v>1</v>
      </c>
      <c r="P2" s="24" t="s">
        <v>68</v>
      </c>
      <c r="S2" s="23" t="s">
        <v>0</v>
      </c>
      <c r="T2" s="24" t="s">
        <v>61</v>
      </c>
      <c r="U2" s="24" t="s">
        <v>65</v>
      </c>
      <c r="V2" s="24" t="s">
        <v>66</v>
      </c>
      <c r="W2" s="24" t="s">
        <v>67</v>
      </c>
      <c r="X2" s="24" t="s">
        <v>1</v>
      </c>
      <c r="Y2" s="24" t="s">
        <v>68</v>
      </c>
    </row>
    <row r="3" spans="1:25" ht="35.25" customHeight="1" thickTop="1" thickBot="1" x14ac:dyDescent="0.3">
      <c r="A3" s="23" t="s">
        <v>3</v>
      </c>
      <c r="B3" s="39">
        <v>101376</v>
      </c>
      <c r="C3" s="39">
        <v>101376</v>
      </c>
      <c r="D3" s="39">
        <v>116580</v>
      </c>
      <c r="E3" s="44">
        <f>(D3*100)/C3</f>
        <v>114.99763257575758</v>
      </c>
      <c r="F3" s="44">
        <f>(D3*100)/B3</f>
        <v>114.99763257575758</v>
      </c>
      <c r="G3" s="31"/>
      <c r="J3" s="23" t="s">
        <v>3</v>
      </c>
      <c r="K3" s="38">
        <v>9935</v>
      </c>
      <c r="L3" s="38">
        <v>9935</v>
      </c>
      <c r="M3" s="38">
        <v>8825</v>
      </c>
      <c r="N3" s="43">
        <f>(M3*100)/L3</f>
        <v>88.827377956718678</v>
      </c>
      <c r="O3" s="43">
        <f>(M3*100)/K3</f>
        <v>88.827377956718678</v>
      </c>
      <c r="P3" s="32"/>
      <c r="S3" s="23" t="s">
        <v>3</v>
      </c>
      <c r="T3" s="38">
        <v>0</v>
      </c>
      <c r="U3" s="38">
        <v>0</v>
      </c>
      <c r="V3" s="38">
        <v>0</v>
      </c>
      <c r="W3" s="43" t="e">
        <f>(V3*100)/U3</f>
        <v>#DIV/0!</v>
      </c>
      <c r="X3" s="43" t="e">
        <f>(V3*100)/T3</f>
        <v>#DIV/0!</v>
      </c>
      <c r="Y3" s="36"/>
    </row>
    <row r="4" spans="1:25" ht="35.25" customHeight="1" thickTop="1" thickBot="1" x14ac:dyDescent="0.3">
      <c r="A4" s="23" t="s">
        <v>4</v>
      </c>
      <c r="B4" s="39">
        <v>74046</v>
      </c>
      <c r="C4" s="39">
        <v>74046</v>
      </c>
      <c r="D4" s="39">
        <v>77965</v>
      </c>
      <c r="E4" s="44">
        <f t="shared" ref="E4:E10" si="0">(D4*100)/C4</f>
        <v>105.29265591659239</v>
      </c>
      <c r="F4" s="44">
        <f>(D4*100)/B4</f>
        <v>105.29265591659239</v>
      </c>
      <c r="G4" s="31"/>
      <c r="J4" s="23" t="s">
        <v>4</v>
      </c>
      <c r="K4" s="38">
        <v>1400</v>
      </c>
      <c r="L4" s="38">
        <v>1400</v>
      </c>
      <c r="M4" s="38">
        <v>1966</v>
      </c>
      <c r="N4" s="43">
        <f t="shared" ref="N4:N10" si="1">(M4*100)/L4</f>
        <v>140.42857142857142</v>
      </c>
      <c r="O4" s="43">
        <f t="shared" ref="O4:O10" si="2">(M4*100)/K4</f>
        <v>140.42857142857142</v>
      </c>
      <c r="P4" s="31"/>
      <c r="S4" s="23" t="s">
        <v>4</v>
      </c>
      <c r="T4" s="38">
        <v>0</v>
      </c>
      <c r="U4" s="38">
        <v>0</v>
      </c>
      <c r="V4" s="38">
        <v>25</v>
      </c>
      <c r="W4" s="43" t="e">
        <f t="shared" ref="W4:W10" si="3">(V4*100)/U4</f>
        <v>#DIV/0!</v>
      </c>
      <c r="X4" s="43" t="e">
        <f t="shared" ref="X4:X6" si="4">(V4*100)/T4</f>
        <v>#DIV/0!</v>
      </c>
      <c r="Y4" s="36"/>
    </row>
    <row r="5" spans="1:25" ht="35.25" customHeight="1" thickTop="1" thickBot="1" x14ac:dyDescent="0.3">
      <c r="A5" s="23" t="s">
        <v>5</v>
      </c>
      <c r="B5" s="39">
        <v>215000</v>
      </c>
      <c r="C5" s="39">
        <v>215000</v>
      </c>
      <c r="D5" s="39">
        <v>219755</v>
      </c>
      <c r="E5" s="44">
        <f t="shared" si="0"/>
        <v>102.21162790697674</v>
      </c>
      <c r="F5" s="44">
        <f t="shared" ref="F5:F10" si="5">(D5*100)/B5</f>
        <v>102.21162790697674</v>
      </c>
      <c r="G5" s="31"/>
      <c r="J5" s="23" t="s">
        <v>5</v>
      </c>
      <c r="K5" s="38">
        <v>8000</v>
      </c>
      <c r="L5" s="38">
        <v>8000</v>
      </c>
      <c r="M5" s="38">
        <v>8217</v>
      </c>
      <c r="N5" s="43">
        <f t="shared" si="1"/>
        <v>102.71250000000001</v>
      </c>
      <c r="O5" s="43">
        <f>(M5*100)/K5</f>
        <v>102.71250000000001</v>
      </c>
      <c r="P5" s="31"/>
      <c r="S5" s="23" t="s">
        <v>5</v>
      </c>
      <c r="T5" s="38">
        <v>95</v>
      </c>
      <c r="U5" s="38">
        <v>95</v>
      </c>
      <c r="V5" s="38">
        <v>0</v>
      </c>
      <c r="W5" s="43">
        <f>(V5*100)/U5</f>
        <v>0</v>
      </c>
      <c r="X5" s="43">
        <f>(V5*100)/T5</f>
        <v>0</v>
      </c>
      <c r="Y5" s="35"/>
    </row>
    <row r="6" spans="1:25" ht="35.25" customHeight="1" thickTop="1" thickBot="1" x14ac:dyDescent="0.3">
      <c r="A6" s="23" t="s">
        <v>6</v>
      </c>
      <c r="B6" s="39">
        <v>21500</v>
      </c>
      <c r="C6" s="39">
        <v>21500</v>
      </c>
      <c r="D6" s="39">
        <v>23003</v>
      </c>
      <c r="E6" s="44">
        <f t="shared" si="0"/>
        <v>106.9906976744186</v>
      </c>
      <c r="F6" s="44">
        <f t="shared" si="5"/>
        <v>106.9906976744186</v>
      </c>
      <c r="G6" s="31"/>
      <c r="J6" s="23" t="s">
        <v>6</v>
      </c>
      <c r="K6" s="38">
        <v>1500</v>
      </c>
      <c r="L6" s="38">
        <v>1500</v>
      </c>
      <c r="M6" s="38">
        <v>1139</v>
      </c>
      <c r="N6" s="43">
        <f t="shared" si="1"/>
        <v>75.933333333333337</v>
      </c>
      <c r="O6" s="43">
        <f t="shared" si="2"/>
        <v>75.933333333333337</v>
      </c>
      <c r="P6" s="33"/>
      <c r="S6" s="23" t="s">
        <v>6</v>
      </c>
      <c r="T6" s="38">
        <v>0</v>
      </c>
      <c r="U6" s="38">
        <v>0</v>
      </c>
      <c r="V6" s="38">
        <v>0</v>
      </c>
      <c r="W6" s="43" t="e">
        <f t="shared" si="3"/>
        <v>#DIV/0!</v>
      </c>
      <c r="X6" s="43" t="e">
        <f t="shared" si="4"/>
        <v>#DIV/0!</v>
      </c>
      <c r="Y6" s="36"/>
    </row>
    <row r="7" spans="1:25" ht="35.25" customHeight="1" thickTop="1" thickBot="1" x14ac:dyDescent="0.3">
      <c r="A7" s="23" t="s">
        <v>7</v>
      </c>
      <c r="B7" s="39">
        <v>220000</v>
      </c>
      <c r="C7" s="39">
        <v>220000</v>
      </c>
      <c r="D7" s="39">
        <v>224450</v>
      </c>
      <c r="E7" s="44">
        <f t="shared" si="0"/>
        <v>102.02272727272727</v>
      </c>
      <c r="F7" s="44">
        <f t="shared" si="5"/>
        <v>102.02272727272727</v>
      </c>
      <c r="G7" s="31"/>
      <c r="J7" s="23" t="s">
        <v>7</v>
      </c>
      <c r="K7" s="38">
        <v>32000</v>
      </c>
      <c r="L7" s="38">
        <v>32000</v>
      </c>
      <c r="M7" s="38">
        <v>34833</v>
      </c>
      <c r="N7" s="43">
        <f t="shared" si="1"/>
        <v>108.85312500000001</v>
      </c>
      <c r="O7" s="43">
        <f>(M7*100)/K7</f>
        <v>108.85312500000001</v>
      </c>
      <c r="P7" s="31"/>
      <c r="S7" s="23" t="s">
        <v>7</v>
      </c>
      <c r="T7" s="38">
        <v>0</v>
      </c>
      <c r="U7" s="38">
        <v>0</v>
      </c>
      <c r="V7" s="38">
        <v>69</v>
      </c>
      <c r="W7" s="43" t="e">
        <f t="shared" si="3"/>
        <v>#DIV/0!</v>
      </c>
      <c r="X7" s="43" t="e">
        <f>(V7*100)/T7</f>
        <v>#DIV/0!</v>
      </c>
      <c r="Y7" s="36"/>
    </row>
    <row r="8" spans="1:25" ht="35.25" customHeight="1" thickTop="1" thickBot="1" x14ac:dyDescent="0.3">
      <c r="A8" s="23" t="s">
        <v>8</v>
      </c>
      <c r="B8" s="39">
        <v>72743</v>
      </c>
      <c r="C8" s="39">
        <v>72743</v>
      </c>
      <c r="D8" s="39">
        <v>75008</v>
      </c>
      <c r="E8" s="44">
        <f t="shared" si="0"/>
        <v>103.11370166201559</v>
      </c>
      <c r="F8" s="44">
        <f t="shared" si="5"/>
        <v>103.11370166201559</v>
      </c>
      <c r="G8" s="31"/>
      <c r="J8" s="23" t="s">
        <v>8</v>
      </c>
      <c r="K8" s="38">
        <v>4900</v>
      </c>
      <c r="L8" s="38">
        <v>4900</v>
      </c>
      <c r="M8" s="38">
        <v>4013</v>
      </c>
      <c r="N8" s="43">
        <f t="shared" si="1"/>
        <v>81.897959183673464</v>
      </c>
      <c r="O8" s="43">
        <f t="shared" si="2"/>
        <v>81.897959183673464</v>
      </c>
      <c r="P8" s="32"/>
      <c r="S8" s="23" t="s">
        <v>8</v>
      </c>
      <c r="T8" s="38">
        <v>124</v>
      </c>
      <c r="U8" s="38">
        <v>124</v>
      </c>
      <c r="V8" s="38">
        <v>120</v>
      </c>
      <c r="W8" s="43">
        <f t="shared" si="3"/>
        <v>96.774193548387103</v>
      </c>
      <c r="X8" s="43">
        <f t="shared" ref="X8" si="6">(V8*100)/T8</f>
        <v>96.774193548387103</v>
      </c>
      <c r="Y8" s="31"/>
    </row>
    <row r="9" spans="1:25" ht="35.25" customHeight="1" thickTop="1" thickBot="1" x14ac:dyDescent="0.3">
      <c r="A9" s="23" t="s">
        <v>9</v>
      </c>
      <c r="B9" s="39">
        <v>48000</v>
      </c>
      <c r="C9" s="39">
        <v>48000</v>
      </c>
      <c r="D9" s="39">
        <v>41795</v>
      </c>
      <c r="E9" s="44">
        <f t="shared" si="0"/>
        <v>87.072916666666671</v>
      </c>
      <c r="F9" s="44">
        <f t="shared" si="5"/>
        <v>87.072916666666671</v>
      </c>
      <c r="G9" s="31"/>
      <c r="J9" s="23" t="s">
        <v>9</v>
      </c>
      <c r="K9" s="38">
        <v>12062</v>
      </c>
      <c r="L9" s="38">
        <v>12062</v>
      </c>
      <c r="M9" s="38">
        <v>8770</v>
      </c>
      <c r="N9" s="43">
        <f t="shared" si="1"/>
        <v>72.707677002155535</v>
      </c>
      <c r="O9" s="43">
        <f>(M9*100)/K9</f>
        <v>72.707677002155535</v>
      </c>
      <c r="P9" s="33"/>
      <c r="S9" s="23" t="s">
        <v>9</v>
      </c>
      <c r="T9" s="38">
        <v>0</v>
      </c>
      <c r="U9" s="38">
        <v>0</v>
      </c>
      <c r="V9" s="38">
        <v>0</v>
      </c>
      <c r="W9" s="43" t="e">
        <f t="shared" si="3"/>
        <v>#DIV/0!</v>
      </c>
      <c r="X9" s="43" t="e">
        <f>(V9*100)/T9</f>
        <v>#DIV/0!</v>
      </c>
      <c r="Y9" s="36"/>
    </row>
    <row r="10" spans="1:25" ht="35.25" customHeight="1" thickTop="1" thickBot="1" x14ac:dyDescent="0.3">
      <c r="A10" s="23" t="s">
        <v>10</v>
      </c>
      <c r="B10" s="39">
        <v>137685</v>
      </c>
      <c r="C10" s="39">
        <v>137685</v>
      </c>
      <c r="D10" s="39">
        <v>148056</v>
      </c>
      <c r="E10" s="44">
        <f t="shared" si="0"/>
        <v>107.53241093801067</v>
      </c>
      <c r="F10" s="44">
        <f t="shared" si="5"/>
        <v>107.53241093801067</v>
      </c>
      <c r="G10" s="31"/>
      <c r="J10" s="23" t="s">
        <v>10</v>
      </c>
      <c r="K10" s="38">
        <v>28848</v>
      </c>
      <c r="L10" s="38">
        <v>28848</v>
      </c>
      <c r="M10" s="38">
        <v>26387</v>
      </c>
      <c r="N10" s="43">
        <f t="shared" si="1"/>
        <v>91.46907931225735</v>
      </c>
      <c r="O10" s="43">
        <f t="shared" si="2"/>
        <v>91.46907931225735</v>
      </c>
      <c r="P10" s="31"/>
      <c r="S10" s="23" t="s">
        <v>10</v>
      </c>
      <c r="T10" s="38">
        <v>0</v>
      </c>
      <c r="U10" s="38">
        <v>0</v>
      </c>
      <c r="V10" s="38">
        <v>0</v>
      </c>
      <c r="W10" s="43" t="e">
        <f t="shared" si="3"/>
        <v>#DIV/0!</v>
      </c>
      <c r="X10" s="43" t="e">
        <f t="shared" ref="X10" si="7">(V10*100)/T10</f>
        <v>#DIV/0!</v>
      </c>
      <c r="Y10" s="36"/>
    </row>
    <row r="11" spans="1:25" ht="15.75" thickTop="1" x14ac:dyDescent="0.25"/>
    <row r="13" spans="1:25" ht="24" x14ac:dyDescent="0.25">
      <c r="A13" s="31"/>
      <c r="B13" s="32"/>
      <c r="C13" s="33"/>
      <c r="D13" s="34"/>
      <c r="E13" s="35"/>
    </row>
  </sheetData>
  <sheetProtection formatCells="0"/>
  <mergeCells count="3">
    <mergeCell ref="J1:P1"/>
    <mergeCell ref="A1:G1"/>
    <mergeCell ref="S1:Y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rightToLeft="1" workbookViewId="0">
      <selection activeCell="G9" sqref="G9:G10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16384" width="9.140625" style="22"/>
  </cols>
  <sheetData>
    <row r="1" spans="1:7" ht="75.75" customHeight="1" thickBot="1" x14ac:dyDescent="0.3">
      <c r="A1" s="67" t="s">
        <v>13</v>
      </c>
      <c r="B1" s="67"/>
      <c r="C1" s="67"/>
      <c r="D1" s="67"/>
      <c r="E1" s="67"/>
      <c r="F1" s="67"/>
      <c r="G1" s="67"/>
    </row>
    <row r="2" spans="1:7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</row>
    <row r="3" spans="1:7" ht="35.25" customHeight="1" thickTop="1" thickBot="1" x14ac:dyDescent="0.3">
      <c r="A3" s="23" t="s">
        <v>3</v>
      </c>
      <c r="B3" s="38">
        <v>21242</v>
      </c>
      <c r="C3" s="38">
        <v>21242</v>
      </c>
      <c r="D3" s="38">
        <v>25029</v>
      </c>
      <c r="E3" s="40">
        <f>(D3*100)/C3</f>
        <v>117.8278881461256</v>
      </c>
      <c r="F3" s="40">
        <f>(D3*100)/B3</f>
        <v>117.8278881461256</v>
      </c>
      <c r="G3" s="26"/>
    </row>
    <row r="4" spans="1:7" ht="35.25" customHeight="1" thickTop="1" thickBot="1" x14ac:dyDescent="0.3">
      <c r="A4" s="23" t="s">
        <v>4</v>
      </c>
      <c r="B4" s="38">
        <v>14863</v>
      </c>
      <c r="C4" s="38">
        <v>14863</v>
      </c>
      <c r="D4" s="38">
        <v>12643</v>
      </c>
      <c r="E4" s="40">
        <f t="shared" ref="E4:E10" si="0">(D4*100)/C4</f>
        <v>85.063580703761019</v>
      </c>
      <c r="F4" s="40">
        <f t="shared" ref="F4:F10" si="1">(D4*100)/B4</f>
        <v>85.063580703761019</v>
      </c>
      <c r="G4" s="27"/>
    </row>
    <row r="5" spans="1:7" ht="35.25" customHeight="1" thickTop="1" thickBot="1" x14ac:dyDescent="0.3">
      <c r="A5" s="23" t="s">
        <v>5</v>
      </c>
      <c r="B5" s="38">
        <v>45700</v>
      </c>
      <c r="C5" s="38">
        <v>45700</v>
      </c>
      <c r="D5" s="38">
        <v>53755</v>
      </c>
      <c r="E5" s="40">
        <f t="shared" si="0"/>
        <v>117.62582056892779</v>
      </c>
      <c r="F5" s="40">
        <f t="shared" si="1"/>
        <v>117.62582056892779</v>
      </c>
      <c r="G5" s="26"/>
    </row>
    <row r="6" spans="1:7" ht="35.25" customHeight="1" thickTop="1" thickBot="1" x14ac:dyDescent="0.3">
      <c r="A6" s="23" t="s">
        <v>6</v>
      </c>
      <c r="B6" s="38">
        <v>4700</v>
      </c>
      <c r="C6" s="38">
        <v>4700</v>
      </c>
      <c r="D6" s="38">
        <v>5336</v>
      </c>
      <c r="E6" s="40">
        <f t="shared" si="0"/>
        <v>113.53191489361703</v>
      </c>
      <c r="F6" s="40">
        <f t="shared" si="1"/>
        <v>113.53191489361703</v>
      </c>
      <c r="G6" s="26"/>
    </row>
    <row r="7" spans="1:7" ht="35.25" customHeight="1" thickTop="1" thickBot="1" x14ac:dyDescent="0.3">
      <c r="A7" s="23" t="s">
        <v>7</v>
      </c>
      <c r="B7" s="38">
        <v>48000</v>
      </c>
      <c r="C7" s="38">
        <v>48000</v>
      </c>
      <c r="D7" s="38">
        <v>55564</v>
      </c>
      <c r="E7" s="40">
        <f t="shared" si="0"/>
        <v>115.75833333333334</v>
      </c>
      <c r="F7" s="40">
        <f t="shared" si="1"/>
        <v>115.75833333333334</v>
      </c>
      <c r="G7" s="26"/>
    </row>
    <row r="8" spans="1:7" ht="35.25" customHeight="1" thickTop="1" thickBot="1" x14ac:dyDescent="0.3">
      <c r="A8" s="23" t="s">
        <v>8</v>
      </c>
      <c r="B8" s="38">
        <v>16468</v>
      </c>
      <c r="C8" s="38">
        <v>16468</v>
      </c>
      <c r="D8" s="38">
        <v>20145</v>
      </c>
      <c r="E8" s="40">
        <f t="shared" si="0"/>
        <v>122.32815156667476</v>
      </c>
      <c r="F8" s="40">
        <f t="shared" si="1"/>
        <v>122.32815156667476</v>
      </c>
      <c r="G8" s="26"/>
    </row>
    <row r="9" spans="1:7" ht="35.25" customHeight="1" thickTop="1" thickBot="1" x14ac:dyDescent="0.3">
      <c r="A9" s="23" t="s">
        <v>9</v>
      </c>
      <c r="B9" s="38">
        <v>14132</v>
      </c>
      <c r="C9" s="38">
        <v>14132</v>
      </c>
      <c r="D9" s="38">
        <v>11516</v>
      </c>
      <c r="E9" s="40">
        <f t="shared" si="0"/>
        <v>81.4888196999717</v>
      </c>
      <c r="F9" s="40">
        <f t="shared" si="1"/>
        <v>81.4888196999717</v>
      </c>
      <c r="G9" s="27"/>
    </row>
    <row r="10" spans="1:7" ht="35.25" customHeight="1" thickTop="1" thickBot="1" x14ac:dyDescent="0.3">
      <c r="A10" s="23" t="s">
        <v>10</v>
      </c>
      <c r="B10" s="38">
        <f>[1]ماهنشان!$AU$17</f>
        <v>35270</v>
      </c>
      <c r="C10" s="38">
        <v>35270</v>
      </c>
      <c r="D10" s="38">
        <v>30435</v>
      </c>
      <c r="E10" s="40">
        <f t="shared" si="0"/>
        <v>86.291465834987235</v>
      </c>
      <c r="F10" s="40">
        <f t="shared" si="1"/>
        <v>86.291465834987235</v>
      </c>
      <c r="G10" s="27"/>
    </row>
    <row r="11" spans="1:7" ht="15.75" thickTop="1" x14ac:dyDescent="0.25"/>
    <row r="13" spans="1:7" ht="24" x14ac:dyDescent="0.25">
      <c r="A13" s="26"/>
      <c r="B13" s="27"/>
      <c r="C13" s="28"/>
      <c r="D13" s="29"/>
      <c r="E13" s="30"/>
    </row>
  </sheetData>
  <sheetProtection algorithmName="SHA-512" hashValue="skQD5vwm/ey4/ybxo/G9e0ZsqMWMjN+1JuwxN8OuPiD1NzfaPC2K0bvo21JAgsPQYHpAnbxj1w/6bI93btNKrg==" saltValue="1Hp5ZU4LZNbIy2ffEYbA1Q==" spinCount="100000" sheet="1" objects="1" scenarios="1" formatCells="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"/>
  <sheetViews>
    <sheetView rightToLeft="1" workbookViewId="0">
      <selection activeCell="P9" sqref="P9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9" width="9.140625" style="22"/>
    <col min="10" max="10" width="15" style="22" customWidth="1"/>
    <col min="11" max="11" width="14.140625" style="22" customWidth="1"/>
    <col min="12" max="12" width="15.42578125" style="22" customWidth="1"/>
    <col min="13" max="13" width="16.7109375" style="22" customWidth="1"/>
    <col min="14" max="14" width="23.42578125" style="22" customWidth="1"/>
    <col min="15" max="16" width="18.7109375" style="22" customWidth="1"/>
    <col min="17" max="16384" width="9.140625" style="22"/>
  </cols>
  <sheetData>
    <row r="1" spans="1:16" ht="75.75" customHeight="1" thickBot="1" x14ac:dyDescent="0.3">
      <c r="A1" s="67" t="s">
        <v>58</v>
      </c>
      <c r="B1" s="67"/>
      <c r="C1" s="67"/>
      <c r="D1" s="67"/>
      <c r="E1" s="67"/>
      <c r="F1" s="67"/>
      <c r="G1" s="67"/>
      <c r="J1" s="66" t="s">
        <v>12</v>
      </c>
      <c r="K1" s="66"/>
      <c r="L1" s="66"/>
      <c r="M1" s="66"/>
      <c r="N1" s="66"/>
      <c r="O1" s="66"/>
      <c r="P1" s="66"/>
    </row>
    <row r="2" spans="1:16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  <c r="J2" s="23" t="s">
        <v>0</v>
      </c>
      <c r="K2" s="24" t="s">
        <v>61</v>
      </c>
      <c r="L2" s="24" t="s">
        <v>65</v>
      </c>
      <c r="M2" s="24" t="s">
        <v>66</v>
      </c>
      <c r="N2" s="24" t="s">
        <v>67</v>
      </c>
      <c r="O2" s="24" t="s">
        <v>1</v>
      </c>
      <c r="P2" s="24" t="s">
        <v>68</v>
      </c>
    </row>
    <row r="3" spans="1:16" ht="35.25" customHeight="1" thickTop="1" thickBot="1" x14ac:dyDescent="0.3">
      <c r="A3" s="23" t="s">
        <v>3</v>
      </c>
      <c r="B3" s="39">
        <v>2162</v>
      </c>
      <c r="C3" s="39">
        <v>2162</v>
      </c>
      <c r="D3" s="39">
        <v>1808</v>
      </c>
      <c r="E3" s="44">
        <f>(D3*100)/C3</f>
        <v>83.626271970397781</v>
      </c>
      <c r="F3" s="44">
        <f>(D3*100)/B3</f>
        <v>83.626271970397781</v>
      </c>
      <c r="G3" s="27"/>
      <c r="J3" s="23" t="s">
        <v>3</v>
      </c>
      <c r="K3" s="39">
        <v>4755</v>
      </c>
      <c r="L3" s="39">
        <v>4755</v>
      </c>
      <c r="M3" s="39">
        <v>3728</v>
      </c>
      <c r="N3" s="43">
        <f>(M3*100)/L3</f>
        <v>78.401682439537325</v>
      </c>
      <c r="O3" s="43">
        <f>(M3*100)/K3</f>
        <v>78.401682439537325</v>
      </c>
      <c r="P3" s="28"/>
    </row>
    <row r="4" spans="1:16" ht="35.25" customHeight="1" thickTop="1" thickBot="1" x14ac:dyDescent="0.3">
      <c r="A4" s="23" t="s">
        <v>4</v>
      </c>
      <c r="B4" s="39">
        <v>1121</v>
      </c>
      <c r="C4" s="39">
        <v>1121</v>
      </c>
      <c r="D4" s="39">
        <v>420</v>
      </c>
      <c r="E4" s="44">
        <f t="shared" ref="E4:E10" si="0">(D4*100)/C4</f>
        <v>37.46654772524532</v>
      </c>
      <c r="F4" s="44">
        <f t="shared" ref="F4:F10" si="1">(D4*100)/B4</f>
        <v>37.46654772524532</v>
      </c>
      <c r="G4" s="29"/>
      <c r="J4" s="23" t="s">
        <v>4</v>
      </c>
      <c r="K4" s="39">
        <v>2465</v>
      </c>
      <c r="L4" s="39">
        <v>2465</v>
      </c>
      <c r="M4" s="39">
        <v>915</v>
      </c>
      <c r="N4" s="43">
        <f t="shared" ref="N4:N10" si="2">(M4*100)/L4</f>
        <v>37.119675456389452</v>
      </c>
      <c r="O4" s="43">
        <f t="shared" ref="O4:O10" si="3">(M4*100)/K4</f>
        <v>37.119675456389452</v>
      </c>
      <c r="P4" s="29"/>
    </row>
    <row r="5" spans="1:16" ht="35.25" customHeight="1" thickTop="1" thickBot="1" x14ac:dyDescent="0.3">
      <c r="A5" s="23" t="s">
        <v>5</v>
      </c>
      <c r="B5" s="39">
        <v>3600</v>
      </c>
      <c r="C5" s="39">
        <v>3600</v>
      </c>
      <c r="D5" s="39">
        <v>2937</v>
      </c>
      <c r="E5" s="44">
        <f t="shared" si="0"/>
        <v>81.583333333333329</v>
      </c>
      <c r="F5" s="44">
        <f t="shared" si="1"/>
        <v>81.583333333333329</v>
      </c>
      <c r="G5" s="27"/>
      <c r="J5" s="23" t="s">
        <v>5</v>
      </c>
      <c r="K5" s="39">
        <v>8100</v>
      </c>
      <c r="L5" s="39">
        <v>8100</v>
      </c>
      <c r="M5" s="39">
        <v>6777</v>
      </c>
      <c r="N5" s="43">
        <f t="shared" si="2"/>
        <v>83.666666666666671</v>
      </c>
      <c r="O5" s="43">
        <f t="shared" si="3"/>
        <v>83.666666666666671</v>
      </c>
      <c r="P5" s="27"/>
    </row>
    <row r="6" spans="1:16" ht="35.25" customHeight="1" thickTop="1" thickBot="1" x14ac:dyDescent="0.3">
      <c r="A6" s="23" t="s">
        <v>6</v>
      </c>
      <c r="B6" s="39">
        <v>2750</v>
      </c>
      <c r="C6" s="39">
        <v>2750</v>
      </c>
      <c r="D6" s="39">
        <v>2780</v>
      </c>
      <c r="E6" s="44">
        <f t="shared" si="0"/>
        <v>101.09090909090909</v>
      </c>
      <c r="F6" s="44">
        <f t="shared" si="1"/>
        <v>101.09090909090909</v>
      </c>
      <c r="G6" s="26"/>
      <c r="J6" s="23" t="s">
        <v>6</v>
      </c>
      <c r="K6" s="39">
        <v>5050</v>
      </c>
      <c r="L6" s="39">
        <v>5050</v>
      </c>
      <c r="M6" s="39">
        <v>4994</v>
      </c>
      <c r="N6" s="43">
        <f t="shared" si="2"/>
        <v>98.89108910891089</v>
      </c>
      <c r="O6" s="43">
        <f t="shared" si="3"/>
        <v>98.89108910891089</v>
      </c>
      <c r="P6" s="26"/>
    </row>
    <row r="7" spans="1:16" ht="35.25" customHeight="1" thickTop="1" thickBot="1" x14ac:dyDescent="0.3">
      <c r="A7" s="23" t="s">
        <v>7</v>
      </c>
      <c r="B7" s="39">
        <v>3800</v>
      </c>
      <c r="C7" s="39">
        <v>3800</v>
      </c>
      <c r="D7" s="39">
        <v>2632</v>
      </c>
      <c r="E7" s="44">
        <f t="shared" si="0"/>
        <v>69.263157894736835</v>
      </c>
      <c r="F7" s="44">
        <f t="shared" si="1"/>
        <v>69.263157894736835</v>
      </c>
      <c r="G7" s="28"/>
      <c r="J7" s="23" t="s">
        <v>7</v>
      </c>
      <c r="K7" s="39">
        <v>8500</v>
      </c>
      <c r="L7" s="39">
        <v>8500</v>
      </c>
      <c r="M7" s="39">
        <v>6640</v>
      </c>
      <c r="N7" s="43">
        <f t="shared" si="2"/>
        <v>78.117647058823536</v>
      </c>
      <c r="O7" s="43">
        <f t="shared" si="3"/>
        <v>78.117647058823536</v>
      </c>
      <c r="P7" s="28"/>
    </row>
    <row r="8" spans="1:16" ht="35.25" customHeight="1" thickTop="1" thickBot="1" x14ac:dyDescent="0.3">
      <c r="A8" s="23" t="s">
        <v>8</v>
      </c>
      <c r="B8" s="39">
        <v>1207</v>
      </c>
      <c r="C8" s="39">
        <v>1207</v>
      </c>
      <c r="D8" s="39">
        <v>944</v>
      </c>
      <c r="E8" s="44">
        <f t="shared" si="0"/>
        <v>78.21043910521955</v>
      </c>
      <c r="F8" s="44">
        <f t="shared" si="1"/>
        <v>78.21043910521955</v>
      </c>
      <c r="G8" s="28"/>
      <c r="J8" s="23" t="s">
        <v>8</v>
      </c>
      <c r="K8" s="39">
        <v>2656</v>
      </c>
      <c r="L8" s="39">
        <v>2656</v>
      </c>
      <c r="M8" s="39">
        <v>1711</v>
      </c>
      <c r="N8" s="43">
        <f t="shared" si="2"/>
        <v>64.420180722891573</v>
      </c>
      <c r="O8" s="43">
        <f t="shared" si="3"/>
        <v>64.420180722891573</v>
      </c>
      <c r="P8" s="28"/>
    </row>
    <row r="9" spans="1:16" ht="35.25" customHeight="1" thickTop="1" thickBot="1" x14ac:dyDescent="0.3">
      <c r="A9" s="23" t="s">
        <v>9</v>
      </c>
      <c r="B9" s="39">
        <v>1344</v>
      </c>
      <c r="C9" s="39">
        <v>1344</v>
      </c>
      <c r="D9" s="39">
        <v>1060</v>
      </c>
      <c r="E9" s="44">
        <f t="shared" si="0"/>
        <v>78.86904761904762</v>
      </c>
      <c r="F9" s="44">
        <f t="shared" si="1"/>
        <v>78.86904761904762</v>
      </c>
      <c r="G9" s="28"/>
      <c r="J9" s="23" t="s">
        <v>9</v>
      </c>
      <c r="K9" s="39">
        <v>2956</v>
      </c>
      <c r="L9" s="39">
        <v>2956</v>
      </c>
      <c r="M9" s="39">
        <v>2518</v>
      </c>
      <c r="N9" s="43">
        <f t="shared" si="2"/>
        <v>85.182679296346407</v>
      </c>
      <c r="O9" s="43">
        <f t="shared" si="3"/>
        <v>85.182679296346407</v>
      </c>
      <c r="P9" s="27"/>
    </row>
    <row r="10" spans="1:16" ht="35.25" customHeight="1" thickTop="1" thickBot="1" x14ac:dyDescent="0.3">
      <c r="A10" s="23" t="s">
        <v>10</v>
      </c>
      <c r="B10" s="39">
        <v>1312</v>
      </c>
      <c r="C10" s="39">
        <v>1312</v>
      </c>
      <c r="D10" s="39">
        <v>950</v>
      </c>
      <c r="E10" s="44">
        <f t="shared" si="0"/>
        <v>72.408536585365852</v>
      </c>
      <c r="F10" s="44">
        <f t="shared" si="1"/>
        <v>72.408536585365852</v>
      </c>
      <c r="G10" s="28"/>
      <c r="J10" s="23" t="s">
        <v>10</v>
      </c>
      <c r="K10" s="39">
        <v>2887</v>
      </c>
      <c r="L10" s="39">
        <v>2887</v>
      </c>
      <c r="M10" s="39">
        <v>2177</v>
      </c>
      <c r="N10" s="43">
        <f t="shared" si="2"/>
        <v>75.406996882577076</v>
      </c>
      <c r="O10" s="43">
        <f t="shared" si="3"/>
        <v>75.406996882577076</v>
      </c>
      <c r="P10" s="28"/>
    </row>
    <row r="11" spans="1:16" ht="15.75" thickTop="1" x14ac:dyDescent="0.25"/>
    <row r="13" spans="1:16" ht="24" x14ac:dyDescent="0.25">
      <c r="A13" s="26"/>
      <c r="B13" s="27"/>
      <c r="C13" s="28"/>
      <c r="D13" s="29"/>
      <c r="E13" s="30"/>
    </row>
  </sheetData>
  <sheetProtection algorithmName="SHA-512" hashValue="tR2c/+abrBepd0KgxxZSDqeqm4955KQdujPmRjJYXl1i5qkxSToF9pDY/tZuzxGHinYlsPqCmTFDGS2klkrBwA==" saltValue="w2d/WvOgkUc8mlNzKJ3CqQ==" spinCount="100000" sheet="1" objects="1" scenarios="1" formatCells="0"/>
  <mergeCells count="2">
    <mergeCell ref="J1:P1"/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3"/>
  <sheetViews>
    <sheetView rightToLeft="1" topLeftCell="F1" workbookViewId="0">
      <selection activeCell="Y3" sqref="Y3"/>
    </sheetView>
  </sheetViews>
  <sheetFormatPr defaultRowHeight="15" x14ac:dyDescent="0.25"/>
  <cols>
    <col min="1" max="1" width="12.85546875" style="22" customWidth="1"/>
    <col min="2" max="2" width="12.42578125" style="22" customWidth="1"/>
    <col min="3" max="3" width="14" style="22" customWidth="1"/>
    <col min="4" max="4" width="14.28515625" style="22" customWidth="1"/>
    <col min="5" max="5" width="16.7109375" style="22" customWidth="1"/>
    <col min="6" max="8" width="14.140625" style="22" customWidth="1"/>
    <col min="9" max="9" width="4.7109375" style="22" customWidth="1"/>
    <col min="10" max="10" width="12.85546875" style="22" customWidth="1"/>
    <col min="11" max="11" width="12.42578125" style="22" customWidth="1"/>
    <col min="12" max="12" width="14" style="22" customWidth="1"/>
    <col min="13" max="13" width="14.28515625" style="22" customWidth="1"/>
    <col min="14" max="14" width="16.7109375" style="22" customWidth="1"/>
    <col min="15" max="17" width="14.140625" style="22" customWidth="1"/>
    <col min="18" max="18" width="5.140625" style="22" customWidth="1"/>
    <col min="19" max="19" width="12.85546875" style="22" customWidth="1"/>
    <col min="20" max="20" width="12.42578125" style="22" customWidth="1"/>
    <col min="21" max="21" width="14" style="22" customWidth="1"/>
    <col min="22" max="22" width="14.28515625" style="22" customWidth="1"/>
    <col min="23" max="23" width="16.7109375" style="22" customWidth="1"/>
    <col min="24" max="25" width="14.140625" style="22" customWidth="1"/>
    <col min="26" max="16384" width="9.140625" style="22"/>
  </cols>
  <sheetData>
    <row r="1" spans="1:25" ht="75.75" customHeight="1" thickBot="1" x14ac:dyDescent="0.3">
      <c r="A1" s="67" t="s">
        <v>14</v>
      </c>
      <c r="B1" s="67"/>
      <c r="C1" s="67"/>
      <c r="D1" s="67"/>
      <c r="E1" s="67"/>
      <c r="F1" s="67"/>
      <c r="G1" s="67"/>
      <c r="H1" s="37"/>
      <c r="J1" s="66" t="s">
        <v>15</v>
      </c>
      <c r="K1" s="66"/>
      <c r="L1" s="66"/>
      <c r="M1" s="66"/>
      <c r="N1" s="66"/>
      <c r="O1" s="66"/>
      <c r="P1" s="66"/>
      <c r="Q1" s="37"/>
      <c r="S1" s="68" t="s">
        <v>16</v>
      </c>
      <c r="T1" s="68"/>
      <c r="U1" s="68"/>
      <c r="V1" s="68"/>
      <c r="W1" s="68"/>
      <c r="X1" s="68"/>
      <c r="Y1" s="68"/>
    </row>
    <row r="2" spans="1:25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  <c r="H2" s="37"/>
      <c r="J2" s="23" t="s">
        <v>0</v>
      </c>
      <c r="K2" s="24" t="s">
        <v>61</v>
      </c>
      <c r="L2" s="24" t="s">
        <v>65</v>
      </c>
      <c r="M2" s="24" t="s">
        <v>66</v>
      </c>
      <c r="N2" s="24" t="s">
        <v>67</v>
      </c>
      <c r="O2" s="24" t="s">
        <v>1</v>
      </c>
      <c r="P2" s="24" t="s">
        <v>68</v>
      </c>
      <c r="Q2" s="37"/>
      <c r="S2" s="23" t="s">
        <v>0</v>
      </c>
      <c r="T2" s="24" t="s">
        <v>61</v>
      </c>
      <c r="U2" s="24" t="s">
        <v>65</v>
      </c>
      <c r="V2" s="24" t="s">
        <v>66</v>
      </c>
      <c r="W2" s="24" t="s">
        <v>67</v>
      </c>
      <c r="X2" s="24" t="s">
        <v>1</v>
      </c>
      <c r="Y2" s="24" t="s">
        <v>68</v>
      </c>
    </row>
    <row r="3" spans="1:25" ht="35.25" customHeight="1" thickTop="1" thickBot="1" x14ac:dyDescent="0.3">
      <c r="A3" s="23" t="s">
        <v>3</v>
      </c>
      <c r="B3" s="39">
        <v>14000</v>
      </c>
      <c r="C3" s="39">
        <v>14000</v>
      </c>
      <c r="D3" s="39">
        <v>14661</v>
      </c>
      <c r="E3" s="40">
        <f>(D3*100)/C3</f>
        <v>104.72142857142858</v>
      </c>
      <c r="F3" s="40">
        <f>(D3*100)/B3</f>
        <v>104.72142857142858</v>
      </c>
      <c r="G3" s="26"/>
      <c r="H3" s="36"/>
      <c r="J3" s="23" t="s">
        <v>3</v>
      </c>
      <c r="K3" s="39">
        <v>2000</v>
      </c>
      <c r="L3" s="39">
        <v>2000</v>
      </c>
      <c r="M3" s="39">
        <v>1684</v>
      </c>
      <c r="N3" s="41">
        <f>(M3*100)/L3</f>
        <v>84.2</v>
      </c>
      <c r="O3" s="41">
        <f>(M3*100)/K3</f>
        <v>84.2</v>
      </c>
      <c r="P3" s="27"/>
      <c r="Q3" s="36"/>
      <c r="S3" s="23" t="s">
        <v>3</v>
      </c>
      <c r="T3" s="39">
        <v>120</v>
      </c>
      <c r="U3" s="39">
        <v>120</v>
      </c>
      <c r="V3" s="39">
        <v>93</v>
      </c>
      <c r="W3" s="42">
        <f>(V3*100)/U3</f>
        <v>77.5</v>
      </c>
      <c r="X3" s="42">
        <f>(V3*100)/T3</f>
        <v>77.5</v>
      </c>
      <c r="Y3" s="28"/>
    </row>
    <row r="4" spans="1:25" ht="35.25" customHeight="1" thickTop="1" thickBot="1" x14ac:dyDescent="0.3">
      <c r="A4" s="23" t="s">
        <v>4</v>
      </c>
      <c r="B4" s="39">
        <v>21000</v>
      </c>
      <c r="C4" s="39">
        <v>21000</v>
      </c>
      <c r="D4" s="39">
        <v>21553</v>
      </c>
      <c r="E4" s="40">
        <f t="shared" ref="E4:E10" si="0">(D4*100)/C4</f>
        <v>102.63333333333334</v>
      </c>
      <c r="F4" s="40">
        <f t="shared" ref="F4:F10" si="1">(D4*100)/B4</f>
        <v>102.63333333333334</v>
      </c>
      <c r="G4" s="26"/>
      <c r="H4" s="36"/>
      <c r="J4" s="23" t="s">
        <v>4</v>
      </c>
      <c r="K4" s="39">
        <v>1500</v>
      </c>
      <c r="L4" s="39">
        <v>1500</v>
      </c>
      <c r="M4" s="39">
        <v>1534</v>
      </c>
      <c r="N4" s="41">
        <f t="shared" ref="N4:N10" si="2">(M4*100)/L4</f>
        <v>102.26666666666667</v>
      </c>
      <c r="O4" s="41">
        <f t="shared" ref="O4:O10" si="3">(M4*100)/K4</f>
        <v>102.26666666666667</v>
      </c>
      <c r="P4" s="26"/>
      <c r="Q4" s="36"/>
      <c r="S4" s="23" t="s">
        <v>4</v>
      </c>
      <c r="T4" s="39">
        <v>40</v>
      </c>
      <c r="U4" s="39">
        <v>40</v>
      </c>
      <c r="V4" s="39">
        <v>34</v>
      </c>
      <c r="W4" s="42">
        <f t="shared" ref="W4:W10" si="4">(V4*100)/U4</f>
        <v>85</v>
      </c>
      <c r="X4" s="42">
        <f t="shared" ref="X4:X10" si="5">(V4*100)/T4</f>
        <v>85</v>
      </c>
      <c r="Y4" s="27"/>
    </row>
    <row r="5" spans="1:25" ht="35.25" customHeight="1" thickTop="1" thickBot="1" x14ac:dyDescent="0.3">
      <c r="A5" s="23" t="s">
        <v>5</v>
      </c>
      <c r="B5" s="39">
        <v>86500</v>
      </c>
      <c r="C5" s="39">
        <v>86500</v>
      </c>
      <c r="D5" s="39">
        <v>97153</v>
      </c>
      <c r="E5" s="40">
        <f t="shared" si="0"/>
        <v>112.31560693641619</v>
      </c>
      <c r="F5" s="40">
        <f t="shared" si="1"/>
        <v>112.31560693641619</v>
      </c>
      <c r="G5" s="26"/>
      <c r="H5" s="36"/>
      <c r="J5" s="23" t="s">
        <v>5</v>
      </c>
      <c r="K5" s="39">
        <v>8000</v>
      </c>
      <c r="L5" s="39">
        <v>8000</v>
      </c>
      <c r="M5" s="39">
        <v>2986</v>
      </c>
      <c r="N5" s="41">
        <f t="shared" si="2"/>
        <v>37.325000000000003</v>
      </c>
      <c r="O5" s="41">
        <f t="shared" si="3"/>
        <v>37.325000000000003</v>
      </c>
      <c r="P5" s="29"/>
      <c r="Q5" s="36"/>
      <c r="S5" s="23" t="s">
        <v>5</v>
      </c>
      <c r="T5" s="39">
        <v>60</v>
      </c>
      <c r="U5" s="39">
        <v>60</v>
      </c>
      <c r="V5" s="39">
        <v>61</v>
      </c>
      <c r="W5" s="42">
        <f t="shared" si="4"/>
        <v>101.66666666666667</v>
      </c>
      <c r="X5" s="42">
        <f t="shared" si="5"/>
        <v>101.66666666666667</v>
      </c>
      <c r="Y5" s="26"/>
    </row>
    <row r="6" spans="1:25" ht="35.25" customHeight="1" thickTop="1" thickBot="1" x14ac:dyDescent="0.3">
      <c r="A6" s="23" t="s">
        <v>6</v>
      </c>
      <c r="B6" s="39">
        <v>16200</v>
      </c>
      <c r="C6" s="39">
        <v>16200</v>
      </c>
      <c r="D6" s="39">
        <v>16543</v>
      </c>
      <c r="E6" s="40">
        <f t="shared" si="0"/>
        <v>102.11728395061728</v>
      </c>
      <c r="F6" s="40">
        <f t="shared" si="1"/>
        <v>102.11728395061728</v>
      </c>
      <c r="G6" s="26"/>
      <c r="H6" s="36"/>
      <c r="J6" s="23" t="s">
        <v>6</v>
      </c>
      <c r="K6" s="39">
        <v>6000</v>
      </c>
      <c r="L6" s="39">
        <v>6000</v>
      </c>
      <c r="M6" s="39">
        <v>6075</v>
      </c>
      <c r="N6" s="41">
        <f t="shared" si="2"/>
        <v>101.25</v>
      </c>
      <c r="O6" s="41">
        <f t="shared" si="3"/>
        <v>101.25</v>
      </c>
      <c r="P6" s="26"/>
      <c r="Q6" s="36"/>
      <c r="S6" s="23" t="s">
        <v>6</v>
      </c>
      <c r="T6" s="39">
        <v>130</v>
      </c>
      <c r="U6" s="39">
        <v>130</v>
      </c>
      <c r="V6" s="39">
        <v>177</v>
      </c>
      <c r="W6" s="42">
        <f t="shared" si="4"/>
        <v>136.15384615384616</v>
      </c>
      <c r="X6" s="42">
        <f t="shared" si="5"/>
        <v>136.15384615384616</v>
      </c>
      <c r="Y6" s="26"/>
    </row>
    <row r="7" spans="1:25" ht="35.25" customHeight="1" thickTop="1" thickBot="1" x14ac:dyDescent="0.3">
      <c r="A7" s="23" t="s">
        <v>7</v>
      </c>
      <c r="B7" s="39">
        <v>200000</v>
      </c>
      <c r="C7" s="39">
        <v>200000</v>
      </c>
      <c r="D7" s="39">
        <v>223693</v>
      </c>
      <c r="E7" s="40">
        <f t="shared" si="0"/>
        <v>111.84650000000001</v>
      </c>
      <c r="F7" s="40">
        <f t="shared" si="1"/>
        <v>111.84650000000001</v>
      </c>
      <c r="G7" s="26"/>
      <c r="H7" s="36"/>
      <c r="J7" s="23" t="s">
        <v>7</v>
      </c>
      <c r="K7" s="39">
        <v>13900</v>
      </c>
      <c r="L7" s="39">
        <v>13900</v>
      </c>
      <c r="M7" s="39">
        <v>10243</v>
      </c>
      <c r="N7" s="41">
        <f t="shared" si="2"/>
        <v>73.690647482014384</v>
      </c>
      <c r="O7" s="41">
        <f t="shared" si="3"/>
        <v>73.690647482014384</v>
      </c>
      <c r="P7" s="28"/>
      <c r="Q7" s="36"/>
      <c r="S7" s="23" t="s">
        <v>7</v>
      </c>
      <c r="T7" s="39">
        <v>400</v>
      </c>
      <c r="U7" s="39">
        <v>400</v>
      </c>
      <c r="V7" s="39">
        <v>307</v>
      </c>
      <c r="W7" s="42">
        <f t="shared" si="4"/>
        <v>76.75</v>
      </c>
      <c r="X7" s="42">
        <f t="shared" si="5"/>
        <v>76.75</v>
      </c>
      <c r="Y7" s="28"/>
    </row>
    <row r="8" spans="1:25" ht="35.25" customHeight="1" thickTop="1" thickBot="1" x14ac:dyDescent="0.3">
      <c r="A8" s="23" t="s">
        <v>8</v>
      </c>
      <c r="B8" s="39">
        <v>2500</v>
      </c>
      <c r="C8" s="39">
        <v>2500</v>
      </c>
      <c r="D8" s="39">
        <v>3463</v>
      </c>
      <c r="E8" s="40">
        <f t="shared" si="0"/>
        <v>138.52000000000001</v>
      </c>
      <c r="F8" s="40">
        <f t="shared" si="1"/>
        <v>138.52000000000001</v>
      </c>
      <c r="G8" s="26"/>
      <c r="H8" s="36"/>
      <c r="J8" s="23" t="s">
        <v>8</v>
      </c>
      <c r="K8" s="39">
        <v>850</v>
      </c>
      <c r="L8" s="39">
        <v>850</v>
      </c>
      <c r="M8" s="39">
        <v>858</v>
      </c>
      <c r="N8" s="41">
        <f t="shared" si="2"/>
        <v>100.94117647058823</v>
      </c>
      <c r="O8" s="41">
        <f t="shared" si="3"/>
        <v>100.94117647058823</v>
      </c>
      <c r="P8" s="26"/>
      <c r="Q8" s="36"/>
      <c r="S8" s="23" t="s">
        <v>8</v>
      </c>
      <c r="T8" s="39">
        <v>43</v>
      </c>
      <c r="U8" s="39">
        <v>43</v>
      </c>
      <c r="V8" s="39">
        <v>49</v>
      </c>
      <c r="W8" s="42">
        <f t="shared" si="4"/>
        <v>113.95348837209302</v>
      </c>
      <c r="X8" s="42">
        <f t="shared" si="5"/>
        <v>113.95348837209302</v>
      </c>
      <c r="Y8" s="26"/>
    </row>
    <row r="9" spans="1:25" ht="35.25" customHeight="1" thickTop="1" thickBot="1" x14ac:dyDescent="0.3">
      <c r="A9" s="23" t="s">
        <v>9</v>
      </c>
      <c r="B9" s="39">
        <v>60061</v>
      </c>
      <c r="C9" s="39">
        <v>60061</v>
      </c>
      <c r="D9" s="39">
        <v>51855</v>
      </c>
      <c r="E9" s="40">
        <f t="shared" si="0"/>
        <v>86.337223822447186</v>
      </c>
      <c r="F9" s="40">
        <f t="shared" si="1"/>
        <v>86.337223822447186</v>
      </c>
      <c r="G9" s="27"/>
      <c r="H9" s="36"/>
      <c r="J9" s="23" t="s">
        <v>9</v>
      </c>
      <c r="K9" s="39">
        <v>4569</v>
      </c>
      <c r="L9" s="39">
        <v>4569</v>
      </c>
      <c r="M9" s="39">
        <v>4033</v>
      </c>
      <c r="N9" s="41">
        <f t="shared" si="2"/>
        <v>88.268767782884652</v>
      </c>
      <c r="O9" s="41">
        <f t="shared" si="3"/>
        <v>88.268767782884652</v>
      </c>
      <c r="P9" s="27"/>
      <c r="Q9" s="36"/>
      <c r="S9" s="23" t="s">
        <v>9</v>
      </c>
      <c r="T9" s="39">
        <v>66</v>
      </c>
      <c r="U9" s="39">
        <v>66</v>
      </c>
      <c r="V9" s="39">
        <v>42</v>
      </c>
      <c r="W9" s="42">
        <f t="shared" si="4"/>
        <v>63.636363636363633</v>
      </c>
      <c r="X9" s="42">
        <f t="shared" si="5"/>
        <v>63.636363636363633</v>
      </c>
      <c r="Y9" s="28"/>
    </row>
    <row r="10" spans="1:25" ht="35.25" customHeight="1" thickTop="1" thickBot="1" x14ac:dyDescent="0.3">
      <c r="A10" s="23" t="s">
        <v>10</v>
      </c>
      <c r="B10" s="39">
        <v>40000</v>
      </c>
      <c r="C10" s="39">
        <v>40000</v>
      </c>
      <c r="D10" s="39">
        <v>46324</v>
      </c>
      <c r="E10" s="40">
        <f t="shared" si="0"/>
        <v>115.81</v>
      </c>
      <c r="F10" s="40">
        <f t="shared" si="1"/>
        <v>115.81</v>
      </c>
      <c r="G10" s="26"/>
      <c r="H10" s="36"/>
      <c r="J10" s="23" t="s">
        <v>10</v>
      </c>
      <c r="K10" s="39">
        <v>980</v>
      </c>
      <c r="L10" s="39">
        <v>980</v>
      </c>
      <c r="M10" s="39">
        <v>200</v>
      </c>
      <c r="N10" s="41">
        <f t="shared" si="2"/>
        <v>20.408163265306122</v>
      </c>
      <c r="O10" s="41">
        <f t="shared" si="3"/>
        <v>20.408163265306122</v>
      </c>
      <c r="P10" s="30"/>
      <c r="Q10" s="36"/>
      <c r="S10" s="23" t="s">
        <v>10</v>
      </c>
      <c r="T10" s="39">
        <v>0</v>
      </c>
      <c r="U10" s="39">
        <v>0</v>
      </c>
      <c r="V10" s="39">
        <v>0</v>
      </c>
      <c r="W10" s="42" t="e">
        <f t="shared" si="4"/>
        <v>#DIV/0!</v>
      </c>
      <c r="X10" s="42" t="e">
        <f t="shared" si="5"/>
        <v>#DIV/0!</v>
      </c>
      <c r="Y10" s="36"/>
    </row>
    <row r="11" spans="1:25" ht="15.75" thickTop="1" x14ac:dyDescent="0.25"/>
    <row r="13" spans="1:25" ht="24" x14ac:dyDescent="0.25">
      <c r="A13" s="26"/>
      <c r="B13" s="27"/>
      <c r="C13" s="28"/>
      <c r="D13" s="29"/>
      <c r="E13" s="30"/>
    </row>
  </sheetData>
  <sheetProtection algorithmName="SHA-512" hashValue="m+LXdDCiKHQmU32DlFxJlwJaiGW3Ck5D/PQnPs4XHVSeuS7KjnPu3jqPHb0552ByC937TrRC72XXYCT2wfFQTg==" saltValue="6SVcMb2AhNk9eZeuxyDB0w==" spinCount="100000" sheet="1" objects="1" scenarios="1" formatCells="0"/>
  <mergeCells count="3">
    <mergeCell ref="S1:Y1"/>
    <mergeCell ref="J1:P1"/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rightToLeft="1" workbookViewId="0">
      <selection activeCell="G6" sqref="G6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16384" width="9.140625" style="22"/>
  </cols>
  <sheetData>
    <row r="1" spans="1:7" ht="75.75" customHeight="1" thickBot="1" x14ac:dyDescent="0.3">
      <c r="A1" s="67" t="s">
        <v>17</v>
      </c>
      <c r="B1" s="67"/>
      <c r="C1" s="67"/>
      <c r="D1" s="67"/>
      <c r="E1" s="67"/>
      <c r="F1" s="67"/>
      <c r="G1" s="67"/>
    </row>
    <row r="2" spans="1:7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</row>
    <row r="3" spans="1:7" ht="35.25" customHeight="1" thickTop="1" thickBot="1" x14ac:dyDescent="0.3">
      <c r="A3" s="23" t="s">
        <v>3</v>
      </c>
      <c r="B3" s="39">
        <v>105523</v>
      </c>
      <c r="C3" s="39">
        <v>105523</v>
      </c>
      <c r="D3" s="39">
        <v>123365</v>
      </c>
      <c r="E3" s="40">
        <f>(D3*100)/C3</f>
        <v>116.90816220160534</v>
      </c>
      <c r="F3" s="40">
        <f>(D3*100)/B3</f>
        <v>116.90816220160534</v>
      </c>
      <c r="G3" s="26"/>
    </row>
    <row r="4" spans="1:7" ht="35.25" customHeight="1" thickTop="1" thickBot="1" x14ac:dyDescent="0.3">
      <c r="A4" s="23" t="s">
        <v>4</v>
      </c>
      <c r="B4" s="39">
        <v>45051</v>
      </c>
      <c r="C4" s="39">
        <v>45051</v>
      </c>
      <c r="D4" s="39">
        <v>42734</v>
      </c>
      <c r="E4" s="40">
        <f t="shared" ref="E4:E10" si="0">(D4*100)/C4</f>
        <v>94.856939912543567</v>
      </c>
      <c r="F4" s="40">
        <f t="shared" ref="F4:F10" si="1">(D4*100)/B4</f>
        <v>94.856939912543567</v>
      </c>
      <c r="G4" s="26"/>
    </row>
    <row r="5" spans="1:7" ht="35.25" customHeight="1" thickTop="1" thickBot="1" x14ac:dyDescent="0.3">
      <c r="A5" s="23" t="s">
        <v>5</v>
      </c>
      <c r="B5" s="39">
        <v>118500</v>
      </c>
      <c r="C5" s="39">
        <v>118500</v>
      </c>
      <c r="D5" s="39">
        <v>148387</v>
      </c>
      <c r="E5" s="40">
        <f t="shared" si="0"/>
        <v>125.2210970464135</v>
      </c>
      <c r="F5" s="40">
        <f t="shared" si="1"/>
        <v>125.2210970464135</v>
      </c>
      <c r="G5" s="26"/>
    </row>
    <row r="6" spans="1:7" ht="35.25" customHeight="1" thickTop="1" thickBot="1" x14ac:dyDescent="0.3">
      <c r="A6" s="23" t="s">
        <v>6</v>
      </c>
      <c r="B6" s="39">
        <v>23000</v>
      </c>
      <c r="C6" s="39">
        <v>23000</v>
      </c>
      <c r="D6" s="39">
        <v>19595</v>
      </c>
      <c r="E6" s="40">
        <f t="shared" si="0"/>
        <v>85.195652173913047</v>
      </c>
      <c r="F6" s="40">
        <f t="shared" si="1"/>
        <v>85.195652173913047</v>
      </c>
      <c r="G6" s="27"/>
    </row>
    <row r="7" spans="1:7" ht="35.25" customHeight="1" thickTop="1" thickBot="1" x14ac:dyDescent="0.3">
      <c r="A7" s="23" t="s">
        <v>7</v>
      </c>
      <c r="B7" s="39">
        <v>232000</v>
      </c>
      <c r="C7" s="39">
        <v>232000</v>
      </c>
      <c r="D7" s="39">
        <v>257962</v>
      </c>
      <c r="E7" s="40">
        <f t="shared" si="0"/>
        <v>111.19051724137931</v>
      </c>
      <c r="F7" s="40">
        <f t="shared" si="1"/>
        <v>111.19051724137931</v>
      </c>
      <c r="G7" s="26"/>
    </row>
    <row r="8" spans="1:7" ht="35.25" customHeight="1" thickTop="1" thickBot="1" x14ac:dyDescent="0.3">
      <c r="A8" s="23" t="s">
        <v>8</v>
      </c>
      <c r="B8" s="39">
        <v>83698</v>
      </c>
      <c r="C8" s="39">
        <v>83698</v>
      </c>
      <c r="D8" s="39">
        <v>83380</v>
      </c>
      <c r="E8" s="40">
        <f t="shared" si="0"/>
        <v>99.620062606035987</v>
      </c>
      <c r="F8" s="40">
        <f t="shared" si="1"/>
        <v>99.620062606035987</v>
      </c>
      <c r="G8" s="26"/>
    </row>
    <row r="9" spans="1:7" ht="35.25" customHeight="1" thickTop="1" thickBot="1" x14ac:dyDescent="0.3">
      <c r="A9" s="23" t="s">
        <v>9</v>
      </c>
      <c r="B9" s="39">
        <v>67080</v>
      </c>
      <c r="C9" s="39">
        <v>67080</v>
      </c>
      <c r="D9" s="39">
        <v>63403</v>
      </c>
      <c r="E9" s="40">
        <f t="shared" si="0"/>
        <v>94.518485390578419</v>
      </c>
      <c r="F9" s="40">
        <f t="shared" si="1"/>
        <v>94.518485390578419</v>
      </c>
      <c r="G9" s="26"/>
    </row>
    <row r="10" spans="1:7" ht="35.25" customHeight="1" thickTop="1" thickBot="1" x14ac:dyDescent="0.3">
      <c r="A10" s="23" t="s">
        <v>10</v>
      </c>
      <c r="B10" s="39">
        <v>195924</v>
      </c>
      <c r="C10" s="39">
        <v>195924</v>
      </c>
      <c r="D10" s="39">
        <v>177020</v>
      </c>
      <c r="E10" s="40">
        <f t="shared" si="0"/>
        <v>90.35136073171229</v>
      </c>
      <c r="F10" s="40">
        <f t="shared" si="1"/>
        <v>90.35136073171229</v>
      </c>
      <c r="G10" s="26"/>
    </row>
    <row r="11" spans="1:7" ht="15.75" thickTop="1" x14ac:dyDescent="0.25"/>
    <row r="13" spans="1:7" ht="24" x14ac:dyDescent="0.25">
      <c r="A13" s="26"/>
      <c r="B13" s="27"/>
      <c r="C13" s="28"/>
      <c r="D13" s="29"/>
      <c r="E13" s="30"/>
    </row>
  </sheetData>
  <sheetProtection formatCells="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rightToLeft="1" workbookViewId="0">
      <selection activeCell="G5" sqref="G5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16384" width="9.140625" style="22"/>
  </cols>
  <sheetData>
    <row r="1" spans="1:7" ht="75.75" customHeight="1" thickBot="1" x14ac:dyDescent="0.3">
      <c r="A1" s="67" t="s">
        <v>18</v>
      </c>
      <c r="B1" s="67"/>
      <c r="C1" s="67"/>
      <c r="D1" s="67"/>
      <c r="E1" s="67"/>
      <c r="F1" s="67"/>
      <c r="G1" s="67"/>
    </row>
    <row r="2" spans="1:7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</row>
    <row r="3" spans="1:7" ht="35.25" customHeight="1" thickTop="1" thickBot="1" x14ac:dyDescent="0.3">
      <c r="A3" s="23" t="s">
        <v>3</v>
      </c>
      <c r="B3" s="39">
        <v>1942</v>
      </c>
      <c r="C3" s="39">
        <v>1942</v>
      </c>
      <c r="D3" s="39">
        <v>1681</v>
      </c>
      <c r="E3" s="40">
        <f>(D3*100)/C3</f>
        <v>86.560247167868184</v>
      </c>
      <c r="F3" s="40">
        <f>(D3*100)/B3</f>
        <v>86.560247167868184</v>
      </c>
      <c r="G3" s="27"/>
    </row>
    <row r="4" spans="1:7" ht="35.25" customHeight="1" thickTop="1" thickBot="1" x14ac:dyDescent="0.3">
      <c r="A4" s="23" t="s">
        <v>4</v>
      </c>
      <c r="B4" s="39">
        <v>866</v>
      </c>
      <c r="C4" s="39">
        <v>866</v>
      </c>
      <c r="D4" s="39">
        <v>1124</v>
      </c>
      <c r="E4" s="40">
        <f t="shared" ref="E4:E10" si="0">(D4*100)/C4</f>
        <v>129.79214780600461</v>
      </c>
      <c r="F4" s="40">
        <f t="shared" ref="F4:F10" si="1">(D4*100)/B4</f>
        <v>129.79214780600461</v>
      </c>
      <c r="G4" s="26"/>
    </row>
    <row r="5" spans="1:7" ht="35.25" customHeight="1" thickTop="1" thickBot="1" x14ac:dyDescent="0.3">
      <c r="A5" s="23" t="s">
        <v>5</v>
      </c>
      <c r="B5" s="39">
        <v>1800</v>
      </c>
      <c r="C5" s="39">
        <v>1800</v>
      </c>
      <c r="D5" s="39">
        <v>1509</v>
      </c>
      <c r="E5" s="40">
        <f t="shared" si="0"/>
        <v>83.833333333333329</v>
      </c>
      <c r="F5" s="40">
        <f t="shared" si="1"/>
        <v>83.833333333333329</v>
      </c>
      <c r="G5" s="27"/>
    </row>
    <row r="6" spans="1:7" ht="35.25" customHeight="1" thickTop="1" thickBot="1" x14ac:dyDescent="0.3">
      <c r="A6" s="23" t="s">
        <v>6</v>
      </c>
      <c r="B6" s="39">
        <v>215</v>
      </c>
      <c r="C6" s="39">
        <v>215</v>
      </c>
      <c r="D6" s="39">
        <v>197</v>
      </c>
      <c r="E6" s="40">
        <f t="shared" si="0"/>
        <v>91.627906976744185</v>
      </c>
      <c r="F6" s="40">
        <f>(D6*100)/B6</f>
        <v>91.627906976744185</v>
      </c>
      <c r="G6" s="26"/>
    </row>
    <row r="7" spans="1:7" ht="35.25" customHeight="1" thickTop="1" thickBot="1" x14ac:dyDescent="0.3">
      <c r="A7" s="23" t="s">
        <v>7</v>
      </c>
      <c r="B7" s="39">
        <v>3200</v>
      </c>
      <c r="C7" s="39">
        <v>3200</v>
      </c>
      <c r="D7" s="39">
        <v>2220</v>
      </c>
      <c r="E7" s="40">
        <f t="shared" si="0"/>
        <v>69.375</v>
      </c>
      <c r="F7" s="40">
        <f t="shared" si="1"/>
        <v>69.375</v>
      </c>
      <c r="G7" s="28"/>
    </row>
    <row r="8" spans="1:7" ht="35.25" customHeight="1" thickTop="1" thickBot="1" x14ac:dyDescent="0.3">
      <c r="A8" s="23" t="s">
        <v>8</v>
      </c>
      <c r="B8" s="39">
        <v>926</v>
      </c>
      <c r="C8" s="39">
        <v>926</v>
      </c>
      <c r="D8" s="39">
        <v>844</v>
      </c>
      <c r="E8" s="40">
        <f t="shared" si="0"/>
        <v>91.144708423326136</v>
      </c>
      <c r="F8" s="40">
        <f>(D8*100)/B8</f>
        <v>91.144708423326136</v>
      </c>
      <c r="G8" s="26"/>
    </row>
    <row r="9" spans="1:7" ht="35.25" customHeight="1" thickTop="1" thickBot="1" x14ac:dyDescent="0.3">
      <c r="A9" s="23" t="s">
        <v>9</v>
      </c>
      <c r="B9" s="39">
        <v>566</v>
      </c>
      <c r="C9" s="39">
        <v>566</v>
      </c>
      <c r="D9" s="39">
        <v>583</v>
      </c>
      <c r="E9" s="40">
        <f t="shared" si="0"/>
        <v>103.00353356890459</v>
      </c>
      <c r="F9" s="40">
        <f t="shared" si="1"/>
        <v>103.00353356890459</v>
      </c>
      <c r="G9" s="26"/>
    </row>
    <row r="10" spans="1:7" ht="35.25" customHeight="1" thickTop="1" thickBot="1" x14ac:dyDescent="0.3">
      <c r="A10" s="23" t="s">
        <v>10</v>
      </c>
      <c r="B10" s="39">
        <v>660</v>
      </c>
      <c r="C10" s="39">
        <v>660</v>
      </c>
      <c r="D10" s="39">
        <v>430</v>
      </c>
      <c r="E10" s="40">
        <f t="shared" si="0"/>
        <v>65.151515151515156</v>
      </c>
      <c r="F10" s="40">
        <f t="shared" si="1"/>
        <v>65.151515151515156</v>
      </c>
      <c r="G10" s="28"/>
    </row>
    <row r="11" spans="1:7" ht="15.75" thickTop="1" x14ac:dyDescent="0.25"/>
    <row r="13" spans="1:7" ht="24" x14ac:dyDescent="0.25">
      <c r="A13" s="26"/>
      <c r="B13" s="27"/>
      <c r="C13" s="28"/>
      <c r="D13" s="29"/>
      <c r="E13" s="30"/>
    </row>
  </sheetData>
  <sheetProtection algorithmName="SHA-512" hashValue="weFivPokwUgVJJTahsBuwE1z5OJDQtWdsUV5iSdQr7Jl+d3kgV6up6+BKYQ8xrXH9j2hLUmFBxMcbV4Yr6JVYg==" saltValue="/yOIyTnR5fH3D1k/hvWvxg==" spinCount="100000" sheet="1" objects="1" scenarios="1" formatCells="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"/>
  <sheetViews>
    <sheetView rightToLeft="1" workbookViewId="0">
      <selection activeCell="G7" sqref="G7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16384" width="9.140625" style="22"/>
  </cols>
  <sheetData>
    <row r="1" spans="1:7" ht="75.75" customHeight="1" thickBot="1" x14ac:dyDescent="0.3">
      <c r="A1" s="67" t="s">
        <v>22</v>
      </c>
      <c r="B1" s="67"/>
      <c r="C1" s="67"/>
      <c r="D1" s="67"/>
      <c r="E1" s="67"/>
      <c r="F1" s="67"/>
      <c r="G1" s="67"/>
    </row>
    <row r="2" spans="1:7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</row>
    <row r="3" spans="1:7" ht="35.25" customHeight="1" thickTop="1" thickBot="1" x14ac:dyDescent="0.3">
      <c r="A3" s="23" t="s">
        <v>3</v>
      </c>
      <c r="B3" s="38">
        <v>5487</v>
      </c>
      <c r="C3" s="38">
        <v>5487</v>
      </c>
      <c r="D3" s="38">
        <v>4292</v>
      </c>
      <c r="E3" s="40">
        <f>(D3*100)/C3</f>
        <v>78.221250227811197</v>
      </c>
      <c r="F3" s="40">
        <f>(D3*100)/B3</f>
        <v>78.221250227811197</v>
      </c>
      <c r="G3" s="28"/>
    </row>
    <row r="4" spans="1:7" ht="35.25" customHeight="1" thickTop="1" thickBot="1" x14ac:dyDescent="0.3">
      <c r="A4" s="23" t="s">
        <v>4</v>
      </c>
      <c r="B4" s="38">
        <v>4311</v>
      </c>
      <c r="C4" s="38">
        <v>4311</v>
      </c>
      <c r="D4" s="38">
        <v>4316</v>
      </c>
      <c r="E4" s="40">
        <f t="shared" ref="E4:E10" si="0">(D4*100)/C4</f>
        <v>100.11598237067966</v>
      </c>
      <c r="F4" s="40">
        <f t="shared" ref="F4:F10" si="1">(D4*100)/B4</f>
        <v>100.11598237067966</v>
      </c>
      <c r="G4" s="26"/>
    </row>
    <row r="5" spans="1:7" ht="35.25" customHeight="1" thickTop="1" thickBot="1" x14ac:dyDescent="0.3">
      <c r="A5" s="23" t="s">
        <v>5</v>
      </c>
      <c r="B5" s="38">
        <v>14000</v>
      </c>
      <c r="C5" s="38">
        <v>14000</v>
      </c>
      <c r="D5" s="38">
        <v>6521</v>
      </c>
      <c r="E5" s="40">
        <f t="shared" si="0"/>
        <v>46.578571428571429</v>
      </c>
      <c r="F5" s="40">
        <f t="shared" si="1"/>
        <v>46.578571428571429</v>
      </c>
      <c r="G5" s="29"/>
    </row>
    <row r="6" spans="1:7" ht="35.25" customHeight="1" thickTop="1" thickBot="1" x14ac:dyDescent="0.3">
      <c r="A6" s="23" t="s">
        <v>6</v>
      </c>
      <c r="B6" s="38">
        <v>1720</v>
      </c>
      <c r="C6" s="38">
        <v>1720</v>
      </c>
      <c r="D6" s="38">
        <v>1480</v>
      </c>
      <c r="E6" s="40">
        <f t="shared" si="0"/>
        <v>86.04651162790698</v>
      </c>
      <c r="F6" s="40">
        <f t="shared" si="1"/>
        <v>86.04651162790698</v>
      </c>
      <c r="G6" s="27"/>
    </row>
    <row r="7" spans="1:7" ht="35.25" customHeight="1" thickTop="1" thickBot="1" x14ac:dyDescent="0.3">
      <c r="A7" s="23" t="s">
        <v>7</v>
      </c>
      <c r="B7" s="38">
        <v>13900</v>
      </c>
      <c r="C7" s="38">
        <v>13900</v>
      </c>
      <c r="D7" s="38">
        <v>8937</v>
      </c>
      <c r="E7" s="40">
        <f t="shared" si="0"/>
        <v>64.294964028776974</v>
      </c>
      <c r="F7" s="40">
        <f t="shared" si="1"/>
        <v>64.294964028776974</v>
      </c>
      <c r="G7" s="28"/>
    </row>
    <row r="8" spans="1:7" ht="35.25" customHeight="1" thickTop="1" thickBot="1" x14ac:dyDescent="0.3">
      <c r="A8" s="23" t="s">
        <v>8</v>
      </c>
      <c r="B8" s="38">
        <v>3387</v>
      </c>
      <c r="C8" s="38">
        <v>3387</v>
      </c>
      <c r="D8" s="38">
        <v>3233</v>
      </c>
      <c r="E8" s="40">
        <f t="shared" si="0"/>
        <v>95.453203424859751</v>
      </c>
      <c r="F8" s="40">
        <f t="shared" si="1"/>
        <v>95.453203424859751</v>
      </c>
      <c r="G8" s="26"/>
    </row>
    <row r="9" spans="1:7" ht="35.25" customHeight="1" thickTop="1" thickBot="1" x14ac:dyDescent="0.3">
      <c r="A9" s="23" t="s">
        <v>9</v>
      </c>
      <c r="B9" s="38">
        <v>4838</v>
      </c>
      <c r="C9" s="38">
        <v>4838</v>
      </c>
      <c r="D9" s="38">
        <v>4062</v>
      </c>
      <c r="E9" s="40">
        <f t="shared" si="0"/>
        <v>83.960314179412975</v>
      </c>
      <c r="F9" s="40">
        <f t="shared" si="1"/>
        <v>83.960314179412975</v>
      </c>
      <c r="G9" s="27"/>
    </row>
    <row r="10" spans="1:7" ht="35.25" customHeight="1" thickTop="1" thickBot="1" x14ac:dyDescent="0.3">
      <c r="A10" s="23" t="s">
        <v>10</v>
      </c>
      <c r="B10" s="38">
        <v>5250</v>
      </c>
      <c r="C10" s="38">
        <v>5250</v>
      </c>
      <c r="D10" s="38">
        <v>4889</v>
      </c>
      <c r="E10" s="40">
        <f t="shared" si="0"/>
        <v>93.123809523809527</v>
      </c>
      <c r="F10" s="40">
        <f t="shared" si="1"/>
        <v>93.123809523809527</v>
      </c>
      <c r="G10" s="26"/>
    </row>
    <row r="11" spans="1:7" ht="15.75" thickTop="1" x14ac:dyDescent="0.25"/>
    <row r="13" spans="1:7" ht="24" x14ac:dyDescent="0.25">
      <c r="A13" s="26"/>
      <c r="B13" s="27"/>
      <c r="C13" s="28"/>
      <c r="D13" s="29"/>
      <c r="E13" s="30"/>
    </row>
  </sheetData>
  <sheetProtection formatCells="0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3"/>
  <sheetViews>
    <sheetView rightToLeft="1" workbookViewId="0">
      <selection activeCell="Q4" sqref="Q4:Q5"/>
    </sheetView>
  </sheetViews>
  <sheetFormatPr defaultRowHeight="15" x14ac:dyDescent="0.25"/>
  <cols>
    <col min="1" max="1" width="15" style="22" customWidth="1"/>
    <col min="2" max="2" width="14.140625" style="22" customWidth="1"/>
    <col min="3" max="3" width="15.42578125" style="22" customWidth="1"/>
    <col min="4" max="4" width="16.7109375" style="22" customWidth="1"/>
    <col min="5" max="5" width="23.42578125" style="22" customWidth="1"/>
    <col min="6" max="7" width="18.7109375" style="22" customWidth="1"/>
    <col min="8" max="10" width="9.140625" style="22"/>
    <col min="11" max="11" width="15" style="22" customWidth="1"/>
    <col min="12" max="12" width="14.140625" style="22" customWidth="1"/>
    <col min="13" max="13" width="15.42578125" style="22" customWidth="1"/>
    <col min="14" max="14" width="16.7109375" style="22" customWidth="1"/>
    <col min="15" max="15" width="23.42578125" style="22" customWidth="1"/>
    <col min="16" max="17" width="18.7109375" style="22" customWidth="1"/>
    <col min="18" max="16384" width="9.140625" style="22"/>
  </cols>
  <sheetData>
    <row r="1" spans="1:17" ht="75.75" customHeight="1" thickBot="1" x14ac:dyDescent="0.3">
      <c r="A1" s="67" t="s">
        <v>23</v>
      </c>
      <c r="B1" s="67"/>
      <c r="C1" s="67"/>
      <c r="D1" s="67"/>
      <c r="E1" s="67"/>
      <c r="F1" s="67"/>
      <c r="G1" s="67"/>
      <c r="K1" s="66" t="s">
        <v>24</v>
      </c>
      <c r="L1" s="66"/>
      <c r="M1" s="66"/>
      <c r="N1" s="66"/>
      <c r="O1" s="66"/>
      <c r="P1" s="66"/>
      <c r="Q1" s="66"/>
    </row>
    <row r="2" spans="1:17" ht="76.5" customHeight="1" thickBot="1" x14ac:dyDescent="0.3">
      <c r="A2" s="23" t="s">
        <v>0</v>
      </c>
      <c r="B2" s="24" t="s">
        <v>61</v>
      </c>
      <c r="C2" s="24" t="s">
        <v>65</v>
      </c>
      <c r="D2" s="24" t="s">
        <v>66</v>
      </c>
      <c r="E2" s="24" t="s">
        <v>67</v>
      </c>
      <c r="F2" s="24" t="s">
        <v>1</v>
      </c>
      <c r="G2" s="24" t="s">
        <v>68</v>
      </c>
      <c r="K2" s="23" t="s">
        <v>0</v>
      </c>
      <c r="L2" s="24" t="s">
        <v>61</v>
      </c>
      <c r="M2" s="24" t="s">
        <v>65</v>
      </c>
      <c r="N2" s="24" t="s">
        <v>66</v>
      </c>
      <c r="O2" s="24" t="s">
        <v>67</v>
      </c>
      <c r="P2" s="24" t="s">
        <v>1</v>
      </c>
      <c r="Q2" s="24" t="s">
        <v>68</v>
      </c>
    </row>
    <row r="3" spans="1:17" ht="35.25" customHeight="1" thickTop="1" thickBot="1" x14ac:dyDescent="0.3">
      <c r="A3" s="23" t="s">
        <v>3</v>
      </c>
      <c r="B3" s="38">
        <v>212424</v>
      </c>
      <c r="C3" s="38">
        <v>212424</v>
      </c>
      <c r="D3" s="38">
        <v>192734</v>
      </c>
      <c r="E3" s="40">
        <f>(D3*100)/C3</f>
        <v>90.730802545851688</v>
      </c>
      <c r="F3" s="40">
        <f>(D3*100)/B3</f>
        <v>90.730802545851688</v>
      </c>
      <c r="G3" s="26"/>
      <c r="K3" s="23" t="s">
        <v>3</v>
      </c>
      <c r="L3" s="38">
        <v>11584</v>
      </c>
      <c r="M3" s="38">
        <v>11584</v>
      </c>
      <c r="N3" s="38">
        <v>8863</v>
      </c>
      <c r="O3" s="41">
        <f>(N3*100)/M3</f>
        <v>76.510704419889507</v>
      </c>
      <c r="P3" s="41">
        <f>(N3*100)/L3</f>
        <v>76.510704419889507</v>
      </c>
      <c r="Q3" s="28"/>
    </row>
    <row r="4" spans="1:17" ht="35.25" customHeight="1" thickTop="1" thickBot="1" x14ac:dyDescent="0.3">
      <c r="A4" s="23" t="s">
        <v>4</v>
      </c>
      <c r="B4" s="38">
        <v>148626</v>
      </c>
      <c r="C4" s="38">
        <v>148626</v>
      </c>
      <c r="D4" s="38">
        <v>127334</v>
      </c>
      <c r="E4" s="40">
        <f t="shared" ref="E4:E10" si="0">(D4*100)/C4</f>
        <v>85.674108164116646</v>
      </c>
      <c r="F4" s="40">
        <f t="shared" ref="F4:F10" si="1">(D4*100)/B4</f>
        <v>85.674108164116646</v>
      </c>
      <c r="G4" s="27"/>
      <c r="K4" s="23" t="s">
        <v>4</v>
      </c>
      <c r="L4" s="38">
        <v>9102</v>
      </c>
      <c r="M4" s="38">
        <v>9102</v>
      </c>
      <c r="N4" s="38">
        <v>9263</v>
      </c>
      <c r="O4" s="41">
        <f t="shared" ref="O4:O10" si="2">(N4*100)/M4</f>
        <v>101.76884201274446</v>
      </c>
      <c r="P4" s="41">
        <f t="shared" ref="P4:P10" si="3">(N4*100)/L4</f>
        <v>101.76884201274446</v>
      </c>
      <c r="Q4" s="26"/>
    </row>
    <row r="5" spans="1:17" ht="35.25" customHeight="1" thickTop="1" thickBot="1" x14ac:dyDescent="0.3">
      <c r="A5" s="23" t="s">
        <v>5</v>
      </c>
      <c r="B5" s="38">
        <v>451700</v>
      </c>
      <c r="C5" s="38">
        <v>451700</v>
      </c>
      <c r="D5" s="38">
        <v>385531</v>
      </c>
      <c r="E5" s="40">
        <f t="shared" si="0"/>
        <v>85.351117998671683</v>
      </c>
      <c r="F5" s="40">
        <f t="shared" si="1"/>
        <v>85.351117998671683</v>
      </c>
      <c r="G5" s="27"/>
      <c r="K5" s="23" t="s">
        <v>5</v>
      </c>
      <c r="L5" s="38">
        <v>28560</v>
      </c>
      <c r="M5" s="38">
        <v>28560</v>
      </c>
      <c r="N5" s="38">
        <v>28309</v>
      </c>
      <c r="O5" s="41">
        <f t="shared" si="2"/>
        <v>99.121148459383747</v>
      </c>
      <c r="P5" s="41">
        <f t="shared" si="3"/>
        <v>99.121148459383747</v>
      </c>
      <c r="Q5" s="26"/>
    </row>
    <row r="6" spans="1:17" ht="35.25" customHeight="1" thickTop="1" thickBot="1" x14ac:dyDescent="0.3">
      <c r="A6" s="23" t="s">
        <v>6</v>
      </c>
      <c r="B6" s="38">
        <v>35700</v>
      </c>
      <c r="C6" s="38">
        <v>35700</v>
      </c>
      <c r="D6" s="38">
        <v>36042</v>
      </c>
      <c r="E6" s="40">
        <f t="shared" si="0"/>
        <v>100.95798319327731</v>
      </c>
      <c r="F6" s="40">
        <f t="shared" si="1"/>
        <v>100.95798319327731</v>
      </c>
      <c r="G6" s="26"/>
      <c r="K6" s="23" t="s">
        <v>6</v>
      </c>
      <c r="L6" s="38">
        <v>3514</v>
      </c>
      <c r="M6" s="38">
        <v>3514</v>
      </c>
      <c r="N6" s="38">
        <v>3787</v>
      </c>
      <c r="O6" s="41">
        <f t="shared" si="2"/>
        <v>107.76892430278885</v>
      </c>
      <c r="P6" s="41">
        <f t="shared" si="3"/>
        <v>107.76892430278885</v>
      </c>
      <c r="Q6" s="26"/>
    </row>
    <row r="7" spans="1:17" ht="35.25" customHeight="1" thickTop="1" thickBot="1" x14ac:dyDescent="0.3">
      <c r="A7" s="23" t="s">
        <v>7</v>
      </c>
      <c r="B7" s="38">
        <v>440000</v>
      </c>
      <c r="C7" s="38">
        <v>440000</v>
      </c>
      <c r="D7" s="38">
        <v>409780</v>
      </c>
      <c r="E7" s="40">
        <f t="shared" si="0"/>
        <v>93.131818181818176</v>
      </c>
      <c r="F7" s="40">
        <f t="shared" si="1"/>
        <v>93.131818181818176</v>
      </c>
      <c r="G7" s="26"/>
      <c r="K7" s="23" t="s">
        <v>7</v>
      </c>
      <c r="L7" s="38">
        <v>28000</v>
      </c>
      <c r="M7" s="38">
        <v>28000</v>
      </c>
      <c r="N7" s="38">
        <v>28770</v>
      </c>
      <c r="O7" s="41">
        <f t="shared" si="2"/>
        <v>102.75</v>
      </c>
      <c r="P7" s="41">
        <f t="shared" si="3"/>
        <v>102.75</v>
      </c>
      <c r="Q7" s="26"/>
    </row>
    <row r="8" spans="1:17" ht="35.25" customHeight="1" thickTop="1" thickBot="1" x14ac:dyDescent="0.3">
      <c r="A8" s="23" t="s">
        <v>8</v>
      </c>
      <c r="B8" s="38">
        <v>164682</v>
      </c>
      <c r="C8" s="38">
        <v>164682</v>
      </c>
      <c r="D8" s="38">
        <v>163965</v>
      </c>
      <c r="E8" s="40">
        <f t="shared" si="0"/>
        <v>99.564615440667467</v>
      </c>
      <c r="F8" s="40">
        <f t="shared" si="1"/>
        <v>99.564615440667467</v>
      </c>
      <c r="G8" s="26"/>
      <c r="K8" s="23" t="s">
        <v>8</v>
      </c>
      <c r="L8" s="38">
        <v>7150</v>
      </c>
      <c r="M8" s="38">
        <v>7150</v>
      </c>
      <c r="N8" s="38">
        <v>7055</v>
      </c>
      <c r="O8" s="41">
        <f t="shared" si="2"/>
        <v>98.671328671328666</v>
      </c>
      <c r="P8" s="41">
        <f t="shared" si="3"/>
        <v>98.671328671328666</v>
      </c>
      <c r="Q8" s="26"/>
    </row>
    <row r="9" spans="1:17" ht="35.25" customHeight="1" thickTop="1" thickBot="1" x14ac:dyDescent="0.3">
      <c r="A9" s="23" t="s">
        <v>9</v>
      </c>
      <c r="B9" s="38">
        <v>67127</v>
      </c>
      <c r="C9" s="38">
        <v>67127</v>
      </c>
      <c r="D9" s="38">
        <v>44599</v>
      </c>
      <c r="E9" s="40">
        <f t="shared" si="0"/>
        <v>66.439733639221174</v>
      </c>
      <c r="F9" s="40">
        <f t="shared" si="1"/>
        <v>66.439733639221174</v>
      </c>
      <c r="G9" s="28"/>
      <c r="K9" s="23" t="s">
        <v>9</v>
      </c>
      <c r="L9" s="38">
        <v>5106</v>
      </c>
      <c r="M9" s="38">
        <v>5106</v>
      </c>
      <c r="N9" s="38">
        <v>3701</v>
      </c>
      <c r="O9" s="41">
        <f t="shared" si="2"/>
        <v>72.483352918135523</v>
      </c>
      <c r="P9" s="41">
        <f t="shared" si="3"/>
        <v>72.483352918135523</v>
      </c>
      <c r="Q9" s="28"/>
    </row>
    <row r="10" spans="1:17" ht="35.25" customHeight="1" thickTop="1" thickBot="1" x14ac:dyDescent="0.3">
      <c r="A10" s="23" t="s">
        <v>10</v>
      </c>
      <c r="B10" s="38">
        <v>352668</v>
      </c>
      <c r="C10" s="38">
        <v>352668</v>
      </c>
      <c r="D10" s="38">
        <v>210123</v>
      </c>
      <c r="E10" s="40">
        <f t="shared" si="0"/>
        <v>59.58096566742659</v>
      </c>
      <c r="F10" s="40">
        <f t="shared" si="1"/>
        <v>59.58096566742659</v>
      </c>
      <c r="G10" s="28"/>
      <c r="K10" s="23" t="s">
        <v>10</v>
      </c>
      <c r="L10" s="38">
        <v>11080</v>
      </c>
      <c r="M10" s="38">
        <v>11080</v>
      </c>
      <c r="N10" s="38">
        <v>7579</v>
      </c>
      <c r="O10" s="41">
        <f t="shared" si="2"/>
        <v>68.402527075812273</v>
      </c>
      <c r="P10" s="41">
        <f t="shared" si="3"/>
        <v>68.402527075812273</v>
      </c>
      <c r="Q10" s="28"/>
    </row>
    <row r="11" spans="1:17" ht="15.75" thickTop="1" x14ac:dyDescent="0.25"/>
    <row r="13" spans="1:17" ht="24" x14ac:dyDescent="0.25">
      <c r="A13" s="26"/>
      <c r="B13" s="27"/>
      <c r="C13" s="28"/>
      <c r="D13" s="29"/>
      <c r="E13" s="30"/>
    </row>
  </sheetData>
  <sheetProtection algorithmName="SHA-512" hashValue="OtOAmnk3M1HrxJRcxyzlIpGbdic/4HqJzRH58w1bj6Pp7F4SM14zv9LKCX/e7TjZpc4vCh6XLRGEleXFcRM0KQ==" saltValue="V8jFxgTBA2wJleXovd7ytw==" spinCount="100000" sheet="1" objects="1" scenarios="1" formatCells="0"/>
  <mergeCells count="2">
    <mergeCell ref="K1:Q1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استان</vt:lpstr>
      <vt:lpstr>آبله</vt:lpstr>
      <vt:lpstr>بروسلوز دام سبک</vt:lpstr>
      <vt:lpstr>بروسلوز دام سنگین</vt:lpstr>
      <vt:lpstr>شاربن</vt:lpstr>
      <vt:lpstr>PPR</vt:lpstr>
      <vt:lpstr>هاری</vt:lpstr>
      <vt:lpstr>لمپی اسکین</vt:lpstr>
      <vt:lpstr>تب برفکی</vt:lpstr>
      <vt:lpstr>تب برفکی فاز دوم</vt:lpstr>
      <vt:lpstr>تست سل، بروسلوز و مشمشه</vt:lpstr>
      <vt:lpstr>استان!Print_Area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dcterms:created xsi:type="dcterms:W3CDTF">2023-01-30T05:18:29Z</dcterms:created>
  <dcterms:modified xsi:type="dcterms:W3CDTF">2026-03-29T05:32:19Z</dcterms:modified>
</cp:coreProperties>
</file>